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4"/>
  </bookViews>
  <sheets>
    <sheet name="22.12.2022" sheetId="1" r:id="rId1"/>
    <sheet name="16.02.2023" sheetId="2" r:id="rId2"/>
    <sheet name="14.09.2023" sheetId="3" r:id="rId3"/>
    <sheet name="08.11.2023" sheetId="4" r:id="rId4"/>
    <sheet name="20.12.2023" sheetId="5" r:id="rId5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U3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1 373 193,00
Переселение 4950 + 50 тыс
КОСы 120 207 тыс</t>
        </r>
      </text>
    </comment>
    <comment ref="U3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
480,5 - ВУС, 2 - адм комиссии</t>
        </r>
      </text>
    </comment>
    <comment ref="U3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490230,0</t>
        </r>
      </text>
    </comment>
    <comment ref="X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КОС</t>
        </r>
      </text>
    </comment>
    <comment ref="W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Переселение 4950+50</t>
        </r>
      </text>
    </comment>
    <comment ref="V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V21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Факт за 9 мес 2022 года 1007065,46 - 150000 недоимка Медвежья гора = по среднему на год 1142753,95</t>
        </r>
      </text>
    </comment>
  </commentList>
</comments>
</file>

<file path=xl/comments2.xml><?xml version="1.0" encoding="utf-8"?>
<comments xmlns="http://schemas.openxmlformats.org/spreadsheetml/2006/main">
  <authors>
    <author>виктор</author>
    <author>Пиндуши </author>
  </authors>
  <commentList>
    <comment ref="V21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Факт за 9 мес 2022 года 1007065,46 - 150000 недоимка Медвежья гора = по среднему на год 1142753,95</t>
        </r>
      </text>
    </comment>
    <comment ref="U30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1 356 448,00
Переселение 4950 + 50 тыс
КОСы 120 207 тыс</t>
        </r>
      </text>
    </comment>
    <comment ref="V30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W30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Переселение 4950+50</t>
        </r>
      </text>
    </comment>
    <comment ref="X30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КОС</t>
        </r>
      </text>
    </comment>
    <comment ref="U31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
480,5 - ВУС, 2 - адм комиссии</t>
        </r>
      </text>
    </comment>
    <comment ref="U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490230,0</t>
        </r>
      </text>
    </comment>
  </commentList>
</comments>
</file>

<file path=xl/comments3.xml><?xml version="1.0" encoding="utf-8"?>
<comments xmlns="http://schemas.openxmlformats.org/spreadsheetml/2006/main">
  <authors>
    <author>виктор</author>
    <author>Пиндуши </author>
  </authors>
  <commentList>
    <comment ref="V21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Факт за 9 мес 2022 года 1007065,46 - 150000 недоимка Медвежья гора = по среднему на год 1142753,95
Расторгнут договор с Гришиным в Лумбушах в конце 2022 года; план скорректирован, исходя из сумм начислений по действующим договорам (1 492 тыс - 50%)
+ пени за просрочку=17132,76 - отдельно
</t>
        </r>
      </text>
    </comment>
    <comment ref="U32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1 356 448,00
Переселение 4950 + 50 тыс
КОСы 120 207 тыс</t>
        </r>
      </text>
    </comment>
    <comment ref="V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W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Переселение 4950+50</t>
        </r>
      </text>
    </comment>
    <comment ref="X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КОС</t>
        </r>
      </text>
    </comment>
    <comment ref="U33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
480,5 - ВУС, 2 - адм комиссии</t>
        </r>
      </text>
    </comment>
    <comment ref="U34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490230,0
поощрение муницип упр команд 56593
Активный гражданин 250000</t>
        </r>
      </text>
    </comment>
  </commentList>
</comments>
</file>

<file path=xl/comments4.xml><?xml version="1.0" encoding="utf-8"?>
<comments xmlns="http://schemas.openxmlformats.org/spreadsheetml/2006/main">
  <authors>
    <author>виктор</author>
    <author>Пиндуши </author>
  </authors>
  <commentList>
    <comment ref="V21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Факт за 9 мес 2022 года 1007065,46 - 150000 недоимка Медвежья гора = по среднему на год 1142753,95
Расторгнут договор с Гришиным в Лумбушах в конце 2022 года; план скорректирован, исходя из сумм начислений по действующим договорам (1 492 тыс - 50%)
+ пени за просрочку=17132,76 - отдельно
</t>
        </r>
      </text>
    </comment>
    <comment ref="U32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1 356 448,00
Переселение 4950 + 50 тыс
КОСы 120 207 тыс</t>
        </r>
      </text>
    </comment>
    <comment ref="V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W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Переселение 4950+50</t>
        </r>
      </text>
    </comment>
    <comment ref="X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КОС</t>
        </r>
      </text>
    </comment>
    <comment ref="U33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
480,5 - ВУС, 2 - адм комиссии</t>
        </r>
      </text>
    </comment>
    <comment ref="U34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671150,0
поощрение муницип упр команд 56593
Активный гражданин 250000</t>
        </r>
      </text>
    </comment>
  </commentList>
</comments>
</file>

<file path=xl/comments5.xml><?xml version="1.0" encoding="utf-8"?>
<comments xmlns="http://schemas.openxmlformats.org/spreadsheetml/2006/main">
  <authors>
    <author>виктор</author>
    <author>Пиндуши </author>
    <author>Polina</author>
  </authors>
  <commentList>
    <comment ref="V21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Факт за 9 мес 2022 года 1007065,46 - 150000 недоимка Медвежья гора = по среднему на год 1142753,95
Расторгнут договор с Гришиным в Лумбушах в конце 2022 года; план скорректирован, исходя из сумм начислений по действующим договорам (1 492 тыс - 50%)
+ пени за просрочку=17132,76 - отдельно
</t>
        </r>
      </text>
    </comment>
    <comment ref="U32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1 356 448,00
Переселение 4950 + 50 тыс
КОСы 120 207 тыс</t>
        </r>
      </text>
    </comment>
    <comment ref="V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U33" authorId="1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
480,5 - ВУС, 2 - адм комиссии</t>
        </r>
      </text>
    </comment>
    <comment ref="U34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671150,0 + 221280,0=882430,0
поощрение муницип упр команд 56593
Активный гражданин 250000</t>
        </r>
      </text>
    </comment>
    <comment ref="W34" authorId="2">
      <text>
        <r>
          <rPr>
            <b/>
            <sz val="9"/>
            <rFont val="Tahoma"/>
            <family val="2"/>
          </rPr>
          <t>Polina:</t>
        </r>
        <r>
          <rPr>
            <sz val="9"/>
            <rFont val="Tahoma"/>
            <family val="2"/>
          </rPr>
          <t xml:space="preserve">
Культура</t>
        </r>
      </text>
    </comment>
  </commentList>
</comments>
</file>

<file path=xl/sharedStrings.xml><?xml version="1.0" encoding="utf-8"?>
<sst xmlns="http://schemas.openxmlformats.org/spreadsheetml/2006/main" count="404" uniqueCount="92">
  <si>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</si>
  <si>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</si>
  <si>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</si>
  <si>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</si>
  <si>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</si>
  <si>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</si>
  <si>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</si>
  <si>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</si>
  <si>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</si>
  <si>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</si>
  <si>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</si>
  <si>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</si>
  <si>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</si>
  <si>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</si>
  <si>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</si>
  <si>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</si>
  <si>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</si>
  <si>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</si>
  <si>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</si>
  <si>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</si>
  <si>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</si>
  <si>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</si>
  <si>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</si>
  <si>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</si>
  <si>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</si>
  <si>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</si>
  <si>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</si>
  <si>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</si>
  <si>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</si>
  <si>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</si>
  <si>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</si>
  <si>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</si>
  <si>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</si>
  <si>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</si>
  <si>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</si>
  <si>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</si>
  <si>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</si>
  <si>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</si>
  <si>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</si>
  <si>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</si>
  <si>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</si>
  <si>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</si>
  <si>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</si>
  <si>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</si>
  <si>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</si>
  <si>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</si>
  <si>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</si>
  <si>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</si>
  <si>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</si>
  <si>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</si>
  <si>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</si>
  <si>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</si>
  <si>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</si>
  <si>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</si>
  <si>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</si>
  <si>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</si>
  <si>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</si>
  <si>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</si>
  <si>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</si>
  <si>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</si>
  <si>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</si>
  <si>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</si>
  <si>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</si>
  <si>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</si>
  <si>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</si>
  <si>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</si>
  <si>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</si>
  <si>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</si>
  <si>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</si>
  <si>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</si>
  <si>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</si>
  <si>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Прогнозируемый объем доходов бюджета Пиндушского городского поселения на 2023 год</t>
  </si>
  <si>
    <t xml:space="preserve">Прогноз на 2023 год </t>
  </si>
  <si>
    <t>к решению очередной  III сессии V созыва</t>
  </si>
  <si>
    <t>от 22 декабря 2022 года № _________</t>
  </si>
  <si>
    <t>к решению очередной IV сессии V созыва</t>
  </si>
  <si>
    <t>от 16 февраля 2023 года № 26</t>
  </si>
  <si>
    <t>-1327</t>
  </si>
  <si>
    <t>-261</t>
  </si>
  <si>
    <t>-24</t>
  </si>
  <si>
    <t>-125207</t>
  </si>
  <si>
    <t>11400000000000000</t>
  </si>
  <si>
    <t>ДОХОДЫ ОТ ПРОДАЖИ МАТЕРИАЛЬНЫХ И НЕМАТЕРИАЛЬНЫХ АКТИВОВ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</si>
  <si>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</si>
  <si>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</si>
  <si>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к решению очередной</t>
    </r>
    <r>
      <rPr>
        <sz val="10"/>
        <color indexed="10"/>
        <rFont val="Times New Roman"/>
        <family val="1"/>
      </rPr>
      <t xml:space="preserve"> VIII</t>
    </r>
    <r>
      <rPr>
        <sz val="10"/>
        <rFont val="Times New Roman"/>
        <family val="1"/>
      </rPr>
      <t xml:space="preserve"> сессии V созыва</t>
    </r>
  </si>
  <si>
    <t xml:space="preserve">от 14 сентября 2023 года № </t>
  </si>
  <si>
    <t>-372,9</t>
  </si>
  <si>
    <t xml:space="preserve">от 31 октября 2023 года № </t>
  </si>
  <si>
    <r>
      <t>к решению очередной</t>
    </r>
    <r>
      <rPr>
        <sz val="10"/>
        <color indexed="10"/>
        <rFont val="Times New Roman"/>
        <family val="1"/>
      </rPr>
      <t xml:space="preserve"> IX</t>
    </r>
    <r>
      <rPr>
        <sz val="10"/>
        <rFont val="Times New Roman"/>
        <family val="1"/>
      </rPr>
      <t xml:space="preserve"> сессии V созыва</t>
    </r>
  </si>
  <si>
    <r>
      <t>к решению очередной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сессии V созыва</t>
    </r>
  </si>
  <si>
    <t xml:space="preserve">от 20 декабря 2023 года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</si>
</sst>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5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13" xfId="53" applyNumberFormat="1" applyFont="1" applyFill="1" applyBorder="1" applyAlignment="1" applyProtection="1">
      <alignment vertical="center" wrapText="1"/>
      <protection hidden="1"/>
    </xf>
    <xf numFmtId="0" fontId="4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181" fontId="4" fillId="0" borderId="16" xfId="53" applyNumberFormat="1" applyFont="1" applyFill="1" applyBorder="1" applyAlignment="1" applyProtection="1">
      <alignment horizontal="left" wrapText="1"/>
      <protection hidden="1"/>
    </xf>
    <xf numFmtId="0" fontId="4" fillId="0" borderId="17" xfId="53" applyNumberFormat="1" applyFont="1" applyFill="1" applyBorder="1" applyAlignment="1" applyProtection="1">
      <alignment horizontal="left" wrapText="1"/>
      <protection hidden="1"/>
    </xf>
    <xf numFmtId="0" fontId="4" fillId="0" borderId="18" xfId="53" applyNumberFormat="1" applyFont="1" applyFill="1" applyBorder="1" applyAlignment="1" applyProtection="1">
      <alignment horizontal="left" wrapText="1"/>
      <protection hidden="1"/>
    </xf>
    <xf numFmtId="180" fontId="4" fillId="0" borderId="16" xfId="53" applyNumberFormat="1" applyFont="1" applyFill="1" applyBorder="1" applyAlignment="1" applyProtection="1">
      <alignment horizontal="left" wrapText="1"/>
      <protection hidden="1"/>
    </xf>
    <xf numFmtId="182" fontId="3" fillId="0" borderId="0" xfId="53" applyNumberFormat="1" applyFont="1" applyFill="1" applyBorder="1" applyAlignment="1" applyProtection="1">
      <alignment horizontal="right"/>
      <protection hidden="1"/>
    </xf>
    <xf numFmtId="0" fontId="2" fillId="0" borderId="0" xfId="53" applyAlignment="1">
      <alignment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0" xfId="53" applyFont="1">
      <alignment/>
      <protection/>
    </xf>
    <xf numFmtId="0" fontId="4" fillId="0" borderId="0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1" fillId="0" borderId="16" xfId="53" applyNumberFormat="1" applyFont="1" applyFill="1" applyBorder="1" applyAlignment="1" applyProtection="1">
      <alignment horizontal="left" vertical="top" wrapText="1"/>
      <protection hidden="1"/>
    </xf>
    <xf numFmtId="49" fontId="1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6" fillId="0" borderId="0" xfId="53" applyNumberFormat="1" applyFont="1" applyFill="1" applyAlignment="1" applyProtection="1">
      <alignment wrapText="1"/>
      <protection hidden="1"/>
    </xf>
    <xf numFmtId="0" fontId="2" fillId="0" borderId="16" xfId="53" applyNumberFormat="1" applyFont="1" applyFill="1" applyBorder="1" applyAlignment="1" applyProtection="1">
      <alignment horizontal="left" vertical="top" wrapText="1"/>
      <protection hidden="1"/>
    </xf>
    <xf numFmtId="49" fontId="2" fillId="0" borderId="16" xfId="53" applyNumberFormat="1" applyFont="1" applyFill="1" applyBorder="1" applyAlignment="1" applyProtection="1">
      <alignment horizontal="right" vertical="top" wrapText="1"/>
      <protection hidden="1"/>
    </xf>
    <xf numFmtId="0" fontId="4" fillId="0" borderId="19" xfId="53" applyNumberFormat="1" applyFont="1" applyFill="1" applyBorder="1" applyAlignment="1" applyProtection="1">
      <alignment horizontal="left" wrapText="1"/>
      <protection hidden="1"/>
    </xf>
    <xf numFmtId="0" fontId="4" fillId="0" borderId="20" xfId="53" applyNumberFormat="1" applyFont="1" applyFill="1" applyBorder="1" applyAlignment="1" applyProtection="1">
      <alignment horizontal="left" wrapText="1"/>
      <protection hidden="1"/>
    </xf>
    <xf numFmtId="49" fontId="2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2" fillId="0" borderId="16" xfId="0" applyFont="1" applyBorder="1" applyAlignment="1">
      <alignment horizontal="left" vertical="top" wrapText="1"/>
    </xf>
    <xf numFmtId="0" fontId="2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3" applyNumberFormat="1" applyFont="1" applyFill="1" applyAlignment="1" applyProtection="1">
      <alignment/>
      <protection hidden="1"/>
    </xf>
    <xf numFmtId="49" fontId="2" fillId="0" borderId="16" xfId="53" applyNumberFormat="1" applyFont="1" applyFill="1" applyBorder="1" applyAlignment="1" applyProtection="1">
      <alignment horizontal="left" vertical="top" wrapText="1"/>
      <protection hidden="1"/>
    </xf>
    <xf numFmtId="0" fontId="4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NumberFormat="1" applyFont="1" applyFill="1" applyBorder="1" applyAlignment="1" applyProtection="1">
      <alignment horizontal="centerContinuous" vertical="center"/>
      <protection hidden="1"/>
    </xf>
    <xf numFmtId="0" fontId="4" fillId="0" borderId="21" xfId="53" applyNumberFormat="1" applyFont="1" applyFill="1" applyBorder="1" applyAlignment="1" applyProtection="1">
      <alignment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wrapText="1"/>
      <protection hidden="1"/>
    </xf>
    <xf numFmtId="0" fontId="4" fillId="0" borderId="16" xfId="53" applyNumberFormat="1" applyFont="1" applyFill="1" applyBorder="1" applyAlignment="1" applyProtection="1">
      <alignment horizontal="centerContinuous" wrapText="1"/>
      <protection hidden="1"/>
    </xf>
    <xf numFmtId="0" fontId="4" fillId="0" borderId="16" xfId="53" applyNumberFormat="1" applyFont="1" applyFill="1" applyBorder="1" applyAlignment="1" applyProtection="1">
      <alignment horizontal="centerContinuous"/>
      <protection hidden="1"/>
    </xf>
    <xf numFmtId="184" fontId="2" fillId="0" borderId="16" xfId="53" applyNumberFormat="1" applyFont="1" applyFill="1" applyBorder="1" applyAlignment="1" applyProtection="1">
      <alignment horizontal="center" wrapText="1"/>
      <protection hidden="1"/>
    </xf>
    <xf numFmtId="184" fontId="1" fillId="0" borderId="16" xfId="53" applyNumberFormat="1" applyFont="1" applyFill="1" applyBorder="1" applyAlignment="1" applyProtection="1">
      <alignment horizontal="center" wrapText="1"/>
      <protection hidden="1"/>
    </xf>
    <xf numFmtId="0" fontId="1" fillId="0" borderId="16" xfId="53" applyNumberFormat="1" applyFont="1" applyFill="1" applyBorder="1" applyAlignment="1" applyProtection="1">
      <alignment horizontal="left" vertical="center" wrapText="1"/>
      <protection hidden="1"/>
    </xf>
    <xf numFmtId="184" fontId="1" fillId="0" borderId="16" xfId="53" applyNumberFormat="1" applyFont="1" applyFill="1" applyBorder="1" applyAlignment="1" applyProtection="1">
      <alignment horizontal="center" wrapText="1"/>
      <protection hidden="1"/>
    </xf>
    <xf numFmtId="49" fontId="2" fillId="0" borderId="16" xfId="53" applyNumberFormat="1" applyFont="1" applyFill="1" applyBorder="1" applyAlignment="1" applyProtection="1">
      <alignment horizontal="right" wrapText="1"/>
      <protection hidden="1"/>
    </xf>
    <xf numFmtId="183" fontId="2" fillId="0" borderId="16" xfId="53" applyNumberFormat="1" applyFont="1" applyFill="1" applyBorder="1" applyAlignment="1" applyProtection="1">
      <alignment wrapText="1"/>
      <protection hidden="1"/>
    </xf>
    <xf numFmtId="181" fontId="3" fillId="0" borderId="16" xfId="53" applyNumberFormat="1" applyFont="1" applyFill="1" applyBorder="1" applyAlignment="1" applyProtection="1">
      <alignment/>
      <protection hidden="1"/>
    </xf>
    <xf numFmtId="183" fontId="3" fillId="0" borderId="16" xfId="53" applyNumberFormat="1" applyFont="1" applyFill="1" applyBorder="1" applyAlignment="1" applyProtection="1">
      <alignment wrapText="1"/>
      <protection hidden="1"/>
    </xf>
    <xf numFmtId="0" fontId="3" fillId="0" borderId="16" xfId="53" applyNumberFormat="1" applyFont="1" applyFill="1" applyBorder="1" applyAlignment="1" applyProtection="1">
      <alignment/>
      <protection hidden="1"/>
    </xf>
    <xf numFmtId="0" fontId="5" fillId="0" borderId="16" xfId="53" applyNumberFormat="1" applyFont="1" applyFill="1" applyBorder="1" applyAlignment="1" applyProtection="1">
      <alignment/>
      <protection hidden="1"/>
    </xf>
    <xf numFmtId="40" fontId="4" fillId="0" borderId="16" xfId="53" applyNumberFormat="1" applyFont="1" applyFill="1" applyBorder="1" applyAlignment="1" applyProtection="1">
      <alignment/>
      <protection hidden="1"/>
    </xf>
    <xf numFmtId="40" fontId="4" fillId="0" borderId="16" xfId="53" applyNumberFormat="1" applyFont="1" applyFill="1" applyBorder="1" applyAlignment="1" applyProtection="1">
      <alignment horizontal="left"/>
      <protection hidden="1"/>
    </xf>
    <xf numFmtId="184" fontId="1" fillId="0" borderId="16" xfId="53" applyNumberFormat="1" applyFont="1" applyFill="1" applyBorder="1" applyAlignment="1" applyProtection="1">
      <alignment horizontal="center"/>
      <protection hidden="1"/>
    </xf>
    <xf numFmtId="0" fontId="9" fillId="0" borderId="0" xfId="53" applyFont="1" applyAlignment="1" applyProtection="1">
      <alignment horizontal="right"/>
      <protection hidden="1"/>
    </xf>
    <xf numFmtId="0" fontId="9" fillId="0" borderId="0" xfId="53" applyFont="1" applyAlignment="1" applyProtection="1">
      <alignment/>
      <protection hidden="1"/>
    </xf>
    <xf numFmtId="49" fontId="2" fillId="0" borderId="16" xfId="53" applyNumberFormat="1" applyFont="1" applyFill="1" applyBorder="1" applyAlignment="1" applyProtection="1">
      <alignment horizontal="left" vertical="top" wrapText="1"/>
      <protection hidden="1"/>
    </xf>
    <xf numFmtId="0" fontId="2" fillId="0" borderId="16" xfId="53" applyNumberFormat="1" applyFont="1" applyFill="1" applyBorder="1" applyAlignment="1" applyProtection="1">
      <alignment horizontal="left" vertical="top" wrapText="1"/>
      <protection hidden="1"/>
    </xf>
    <xf numFmtId="184" fontId="2" fillId="0" borderId="16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Font="1">
      <alignment/>
      <protection/>
    </xf>
    <xf numFmtId="184" fontId="2" fillId="0" borderId="16" xfId="53" applyNumberFormat="1" applyFont="1" applyFill="1" applyBorder="1" applyAlignment="1" applyProtection="1">
      <alignment horizontal="center"/>
      <protection hidden="1"/>
    </xf>
    <xf numFmtId="0" fontId="2" fillId="32" borderId="0" xfId="53" applyFill="1">
      <alignment/>
      <protection/>
    </xf>
    <xf numFmtId="4" fontId="2" fillId="0" borderId="0" xfId="53" applyNumberFormat="1">
      <alignment/>
      <protection/>
    </xf>
    <xf numFmtId="184" fontId="2" fillId="33" borderId="16" xfId="53" applyNumberFormat="1" applyFont="1" applyFill="1" applyBorder="1" applyAlignment="1" applyProtection="1">
      <alignment horizontal="center" wrapText="1"/>
      <protection hidden="1"/>
    </xf>
    <xf numFmtId="0" fontId="2" fillId="0" borderId="22" xfId="53" applyNumberFormat="1" applyFont="1" applyFill="1" applyBorder="1" applyAlignment="1" applyProtection="1">
      <alignment horizontal="left"/>
      <protection hidden="1"/>
    </xf>
    <xf numFmtId="49" fontId="2" fillId="0" borderId="23" xfId="53" applyNumberFormat="1" applyFont="1" applyFill="1" applyBorder="1" applyAlignment="1" applyProtection="1">
      <alignment horizontal="left" vertical="top" wrapText="1"/>
      <protection hidden="1"/>
    </xf>
    <xf numFmtId="0" fontId="2" fillId="0" borderId="16" xfId="0" applyFont="1" applyBorder="1" applyAlignment="1">
      <alignment horizontal="left" vertical="top" wrapText="1"/>
    </xf>
    <xf numFmtId="180" fontId="4" fillId="0" borderId="24" xfId="53" applyNumberFormat="1" applyFont="1" applyFill="1" applyBorder="1" applyAlignment="1" applyProtection="1">
      <alignment wrapText="1"/>
      <protection hidden="1"/>
    </xf>
    <xf numFmtId="180" fontId="4" fillId="0" borderId="25" xfId="53" applyNumberFormat="1" applyFont="1" applyFill="1" applyBorder="1" applyAlignment="1" applyProtection="1">
      <alignment wrapText="1"/>
      <protection hidden="1"/>
    </xf>
    <xf numFmtId="49" fontId="2" fillId="0" borderId="23" xfId="53" applyNumberFormat="1" applyFont="1" applyFill="1" applyBorder="1" applyAlignment="1" applyProtection="1">
      <alignment horizontal="right" vertical="top" wrapText="1"/>
      <protection hidden="1"/>
    </xf>
    <xf numFmtId="181" fontId="4" fillId="0" borderId="0" xfId="53" applyNumberFormat="1" applyFont="1" applyFill="1" applyBorder="1" applyAlignment="1" applyProtection="1">
      <alignment horizontal="left" wrapText="1"/>
      <protection hidden="1"/>
    </xf>
    <xf numFmtId="49" fontId="2" fillId="0" borderId="26" xfId="53" applyNumberFormat="1" applyFont="1" applyFill="1" applyBorder="1" applyAlignment="1" applyProtection="1">
      <alignment horizontal="left" vertical="top" wrapText="1"/>
      <protection hidden="1"/>
    </xf>
    <xf numFmtId="0" fontId="2" fillId="0" borderId="27" xfId="0" applyFont="1" applyBorder="1" applyAlignment="1">
      <alignment horizontal="left" vertical="top" wrapText="1"/>
    </xf>
    <xf numFmtId="180" fontId="4" fillId="0" borderId="27" xfId="53" applyNumberFormat="1" applyFont="1" applyFill="1" applyBorder="1" applyAlignment="1" applyProtection="1">
      <alignment horizontal="left" wrapText="1"/>
      <protection hidden="1"/>
    </xf>
    <xf numFmtId="49" fontId="2" fillId="0" borderId="26" xfId="53" applyNumberFormat="1" applyFont="1" applyFill="1" applyBorder="1" applyAlignment="1" applyProtection="1">
      <alignment horizontal="right" vertical="top" wrapText="1"/>
      <protection hidden="1"/>
    </xf>
    <xf numFmtId="181" fontId="4" fillId="0" borderId="27" xfId="53" applyNumberFormat="1" applyFont="1" applyFill="1" applyBorder="1" applyAlignment="1" applyProtection="1">
      <alignment horizontal="left" wrapText="1"/>
      <protection hidden="1"/>
    </xf>
    <xf numFmtId="0" fontId="2" fillId="0" borderId="16" xfId="53" applyNumberFormat="1" applyFont="1" applyFill="1" applyBorder="1" applyAlignment="1" applyProtection="1">
      <alignment horizontal="left" vertical="center" wrapText="1"/>
      <protection hidden="1"/>
    </xf>
    <xf numFmtId="2" fontId="2" fillId="0" borderId="0" xfId="53" applyNumberFormat="1">
      <alignment/>
      <protection/>
    </xf>
    <xf numFmtId="2" fontId="2" fillId="0" borderId="0" xfId="53" applyNumberFormat="1" applyAlignment="1">
      <alignment/>
      <protection/>
    </xf>
    <xf numFmtId="2" fontId="2" fillId="0" borderId="0" xfId="53" applyNumberFormat="1" quotePrefix="1">
      <alignment/>
      <protection/>
    </xf>
    <xf numFmtId="2" fontId="2" fillId="0" borderId="0" xfId="53" applyNumberFormat="1" applyAlignment="1">
      <alignment horizontal="left"/>
      <protection/>
    </xf>
    <xf numFmtId="2" fontId="2" fillId="0" borderId="0" xfId="53" applyNumberFormat="1" applyFont="1">
      <alignment/>
      <protection/>
    </xf>
    <xf numFmtId="2" fontId="4" fillId="0" borderId="0" xfId="53" applyNumberFormat="1" applyFont="1" applyFill="1" applyBorder="1" applyAlignment="1" applyProtection="1">
      <alignment horizontal="left" wrapText="1"/>
      <protection hidden="1"/>
    </xf>
    <xf numFmtId="2" fontId="2" fillId="32" borderId="0" xfId="53" applyNumberFormat="1" applyFill="1">
      <alignment/>
      <protection/>
    </xf>
    <xf numFmtId="2" fontId="2" fillId="33" borderId="0" xfId="53" applyNumberFormat="1" applyFill="1" applyAlignment="1">
      <alignment horizontal="left"/>
      <protection/>
    </xf>
    <xf numFmtId="2" fontId="2" fillId="33" borderId="0" xfId="53" applyNumberFormat="1" applyFill="1" quotePrefix="1">
      <alignment/>
      <protection/>
    </xf>
    <xf numFmtId="2" fontId="2" fillId="33" borderId="0" xfId="53" applyNumberFormat="1" applyFont="1" applyFill="1">
      <alignment/>
      <protection/>
    </xf>
    <xf numFmtId="184" fontId="2" fillId="33" borderId="16" xfId="53" applyNumberFormat="1" applyFont="1" applyFill="1" applyBorder="1" applyAlignment="1" applyProtection="1">
      <alignment horizontal="center"/>
      <protection hidden="1"/>
    </xf>
    <xf numFmtId="2" fontId="2" fillId="33" borderId="0" xfId="53" applyNumberFormat="1" applyFill="1">
      <alignment/>
      <protection/>
    </xf>
    <xf numFmtId="0" fontId="2" fillId="33" borderId="0" xfId="53" applyFill="1">
      <alignment/>
      <protection/>
    </xf>
    <xf numFmtId="4" fontId="1" fillId="0" borderId="16" xfId="53" applyNumberFormat="1" applyFont="1" applyFill="1" applyBorder="1" applyAlignment="1" applyProtection="1">
      <alignment horizontal="center"/>
      <protection hidden="1"/>
    </xf>
    <xf numFmtId="0" fontId="9" fillId="0" borderId="0" xfId="53" applyFont="1" applyAlignment="1" applyProtection="1">
      <alignment horizontal="right"/>
      <protection hidden="1"/>
    </xf>
    <xf numFmtId="2" fontId="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horizontal="right" wrapText="1"/>
      <protection hidden="1"/>
    </xf>
    <xf numFmtId="0" fontId="1" fillId="0" borderId="16" xfId="53" applyNumberFormat="1" applyFont="1" applyFill="1" applyBorder="1" applyAlignment="1" applyProtection="1">
      <alignment horizontal="center" vertical="top" wrapText="1"/>
      <protection hidden="1"/>
    </xf>
    <xf numFmtId="181" fontId="4" fillId="0" borderId="16" xfId="53" applyNumberFormat="1" applyFont="1" applyFill="1" applyBorder="1" applyAlignment="1" applyProtection="1">
      <alignment horizontal="left" wrapText="1"/>
      <protection hidden="1"/>
    </xf>
    <xf numFmtId="0" fontId="4" fillId="0" borderId="28" xfId="53" applyNumberFormat="1" applyFont="1" applyFill="1" applyBorder="1" applyAlignment="1" applyProtection="1">
      <alignment horizontal="left" wrapText="1"/>
      <protection hidden="1"/>
    </xf>
    <xf numFmtId="0" fontId="4" fillId="0" borderId="29" xfId="53" applyNumberFormat="1" applyFont="1" applyFill="1" applyBorder="1" applyAlignment="1" applyProtection="1">
      <alignment horizontal="left" wrapText="1"/>
      <protection hidden="1"/>
    </xf>
    <xf numFmtId="0" fontId="4" fillId="0" borderId="18" xfId="53" applyNumberFormat="1" applyFont="1" applyFill="1" applyBorder="1" applyAlignment="1" applyProtection="1">
      <alignment horizontal="left" wrapText="1"/>
      <protection hidden="1"/>
    </xf>
    <xf numFmtId="0" fontId="4" fillId="0" borderId="25" xfId="53" applyNumberFormat="1" applyFont="1" applyFill="1" applyBorder="1" applyAlignment="1" applyProtection="1">
      <alignment horizontal="left" wrapText="1"/>
      <protection hidden="1"/>
    </xf>
    <xf numFmtId="180" fontId="4" fillId="0" borderId="16" xfId="53" applyNumberFormat="1" applyFont="1" applyFill="1" applyBorder="1" applyAlignment="1" applyProtection="1">
      <alignment horizontal="left" wrapText="1"/>
      <protection hidden="1"/>
    </xf>
    <xf numFmtId="0" fontId="4" fillId="0" borderId="17" xfId="53" applyNumberFormat="1" applyFont="1" applyFill="1" applyBorder="1" applyAlignment="1" applyProtection="1">
      <alignment horizontal="left" wrapText="1"/>
      <protection hidden="1"/>
    </xf>
    <xf numFmtId="0" fontId="7" fillId="0" borderId="0" xfId="53" applyNumberFormat="1" applyFont="1" applyFill="1" applyAlignment="1" applyProtection="1">
      <alignment horizontal="center" wrapText="1"/>
      <protection hidden="1"/>
    </xf>
    <xf numFmtId="0" fontId="5" fillId="0" borderId="16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SheetLayoutView="100" zoomScalePageLayoutView="0" workbookViewId="0" topLeftCell="F20">
      <selection activeCell="V23" sqref="V23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3" customWidth="1"/>
    <col min="23" max="23" width="12.875" style="3" customWidth="1"/>
    <col min="24" max="24" width="13.75390625" style="3" customWidth="1"/>
    <col min="25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89" t="s">
        <v>63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 customHeight="1">
      <c r="A3" s="1"/>
      <c r="B3" s="1"/>
      <c r="C3" s="1"/>
      <c r="D3" s="1"/>
      <c r="E3" s="1"/>
      <c r="F3" s="1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73</v>
      </c>
    </row>
    <row r="4" spans="1:21" ht="12" customHeight="1">
      <c r="A4" s="1"/>
      <c r="B4" s="1"/>
      <c r="C4" s="1"/>
      <c r="D4" s="1"/>
      <c r="E4" s="1"/>
      <c r="F4" s="17"/>
      <c r="G4" s="89" t="s">
        <v>68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4.25" customHeight="1">
      <c r="A5" s="1"/>
      <c r="B5" s="1"/>
      <c r="C5" s="1"/>
      <c r="D5" s="1"/>
      <c r="E5" s="1"/>
      <c r="F5" s="17"/>
      <c r="G5" s="89" t="s">
        <v>74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6.5" customHeight="1">
      <c r="A6" s="1"/>
      <c r="B6" s="1"/>
      <c r="C6" s="1"/>
      <c r="D6" s="1"/>
      <c r="E6" s="1"/>
      <c r="F6" s="3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s="15" customFormat="1" ht="23.25" customHeight="1">
      <c r="A7" s="20"/>
      <c r="B7" s="20"/>
      <c r="C7" s="20"/>
      <c r="D7" s="20"/>
      <c r="E7" s="20"/>
      <c r="F7" s="100" t="s">
        <v>71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92" t="s">
        <v>25</v>
      </c>
      <c r="G10" s="101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90" t="s">
        <v>72</v>
      </c>
    </row>
    <row r="11" spans="1:21" ht="24.75" customHeight="1">
      <c r="A11" s="7"/>
      <c r="B11" s="8"/>
      <c r="C11" s="8"/>
      <c r="D11" s="8"/>
      <c r="E11" s="35"/>
      <c r="F11" s="92"/>
      <c r="G11" s="101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90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2">
        <f>U13+U15+U17+U20+U25</f>
        <v>14683.199999999999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2">
        <f>U14</f>
        <v>5932</v>
      </c>
    </row>
    <row r="14" spans="1:22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56">
        <v>5932</v>
      </c>
      <c r="V14" s="3">
        <v>5932000</v>
      </c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2">
        <f>U16</f>
        <v>2655.3</v>
      </c>
    </row>
    <row r="16" spans="1:22" ht="30.75" customHeight="1">
      <c r="A16" s="19"/>
      <c r="B16" s="19"/>
      <c r="C16" s="19"/>
      <c r="D16" s="19"/>
      <c r="E16" s="19"/>
      <c r="F16" s="28" t="s">
        <v>48</v>
      </c>
      <c r="G16" s="24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56">
        <v>2655.3</v>
      </c>
      <c r="V16" s="3">
        <v>2655320</v>
      </c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2">
        <f>U18+U19</f>
        <v>3029</v>
      </c>
    </row>
    <row r="18" spans="1:22" ht="16.5" customHeight="1">
      <c r="A18" s="19"/>
      <c r="B18" s="19"/>
      <c r="C18" s="19"/>
      <c r="D18" s="19"/>
      <c r="E18" s="19"/>
      <c r="F18" s="28" t="s">
        <v>51</v>
      </c>
      <c r="G18" s="24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56">
        <v>1207</v>
      </c>
      <c r="V18" s="3">
        <v>1207000</v>
      </c>
    </row>
    <row r="19" spans="1:22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56">
        <v>1822</v>
      </c>
      <c r="V19" s="3">
        <v>1822000</v>
      </c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2">
        <f>U21+U22+U23+U24</f>
        <v>3006.9</v>
      </c>
    </row>
    <row r="21" spans="1:22" ht="56.25" customHeight="1">
      <c r="A21" s="19"/>
      <c r="B21" s="19"/>
      <c r="C21" s="19"/>
      <c r="D21" s="19"/>
      <c r="E21" s="19"/>
      <c r="F21" s="32" t="s">
        <v>65</v>
      </c>
      <c r="G21" s="24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56">
        <v>1140</v>
      </c>
      <c r="V21" s="57">
        <v>1140000</v>
      </c>
    </row>
    <row r="22" spans="1:21" ht="56.25" customHeight="1" hidden="1" thickBot="1">
      <c r="A22" s="19"/>
      <c r="B22" s="19"/>
      <c r="C22" s="19"/>
      <c r="D22" s="19"/>
      <c r="E22" s="19"/>
      <c r="F22" s="54" t="s">
        <v>69</v>
      </c>
      <c r="G22" s="55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6"/>
    </row>
    <row r="23" spans="1:22" ht="59.25" customHeight="1">
      <c r="A23" s="96" t="s">
        <v>19</v>
      </c>
      <c r="B23" s="97"/>
      <c r="C23" s="97"/>
      <c r="D23" s="97"/>
      <c r="E23" s="97"/>
      <c r="F23" s="32" t="s">
        <v>67</v>
      </c>
      <c r="G23" s="24" t="s">
        <v>66</v>
      </c>
      <c r="H23" s="98"/>
      <c r="I23" s="98"/>
      <c r="J23" s="98"/>
      <c r="K23" s="98"/>
      <c r="L23" s="98"/>
      <c r="M23" s="93"/>
      <c r="N23" s="93"/>
      <c r="O23" s="93"/>
      <c r="P23" s="93"/>
      <c r="Q23" s="93"/>
      <c r="R23" s="93"/>
      <c r="S23" s="93"/>
      <c r="T23" s="93"/>
      <c r="U23" s="56">
        <v>840.9</v>
      </c>
      <c r="V23" s="3">
        <v>840916</v>
      </c>
    </row>
    <row r="24" spans="1:22" ht="60" customHeight="1">
      <c r="A24" s="11"/>
      <c r="B24" s="11"/>
      <c r="C24" s="11"/>
      <c r="D24" s="11"/>
      <c r="E24" s="12"/>
      <c r="F24" s="25" t="s">
        <v>56</v>
      </c>
      <c r="G24" s="24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56">
        <v>1026</v>
      </c>
      <c r="V24" s="3">
        <v>1026000</v>
      </c>
    </row>
    <row r="25" spans="1:21" ht="26.25" customHeight="1">
      <c r="A25" s="99" t="s">
        <v>20</v>
      </c>
      <c r="B25" s="99"/>
      <c r="C25" s="99"/>
      <c r="D25" s="99"/>
      <c r="E25" s="96"/>
      <c r="F25" s="25" t="s">
        <v>59</v>
      </c>
      <c r="G25" s="29" t="s">
        <v>58</v>
      </c>
      <c r="H25" s="98"/>
      <c r="I25" s="98"/>
      <c r="J25" s="98"/>
      <c r="K25" s="98"/>
      <c r="L25" s="98"/>
      <c r="M25" s="93"/>
      <c r="N25" s="93"/>
      <c r="O25" s="93"/>
      <c r="P25" s="93"/>
      <c r="Q25" s="93"/>
      <c r="R25" s="93"/>
      <c r="S25" s="93"/>
      <c r="T25" s="93"/>
      <c r="U25" s="40">
        <v>60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39">
        <v>60</v>
      </c>
      <c r="V26" s="3">
        <v>60000</v>
      </c>
    </row>
    <row r="27" spans="1:21" ht="32.25" customHeight="1">
      <c r="A27" s="11"/>
      <c r="B27" s="11"/>
      <c r="C27" s="11"/>
      <c r="D27" s="11"/>
      <c r="E27" s="12"/>
      <c r="F27" s="25" t="s">
        <v>39</v>
      </c>
      <c r="G27" s="41" t="s">
        <v>36</v>
      </c>
      <c r="H27" s="13"/>
      <c r="I27" s="13"/>
      <c r="J27" s="13"/>
      <c r="K27" s="13"/>
      <c r="L27" s="13"/>
      <c r="M27" s="10"/>
      <c r="N27" s="10"/>
      <c r="O27" s="10"/>
      <c r="P27" s="10"/>
      <c r="Q27" s="10"/>
      <c r="R27" s="10"/>
      <c r="S27" s="10"/>
      <c r="T27" s="10"/>
      <c r="U27" s="42">
        <f>U28</f>
        <v>133186.2</v>
      </c>
    </row>
    <row r="28" spans="1:21" ht="32.25" customHeight="1">
      <c r="A28" s="11"/>
      <c r="B28" s="11"/>
      <c r="C28" s="11"/>
      <c r="D28" s="11"/>
      <c r="E28" s="12"/>
      <c r="F28" s="25" t="s">
        <v>38</v>
      </c>
      <c r="G28" s="30" t="s">
        <v>37</v>
      </c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56">
        <f>U29+U30+U31+U32</f>
        <v>133186.2</v>
      </c>
    </row>
    <row r="29" spans="1:22" ht="21" customHeight="1">
      <c r="A29" s="99" t="s">
        <v>21</v>
      </c>
      <c r="B29" s="99"/>
      <c r="C29" s="99"/>
      <c r="D29" s="99"/>
      <c r="E29" s="96"/>
      <c r="F29" s="25" t="s">
        <v>41</v>
      </c>
      <c r="G29" s="24" t="s">
        <v>40</v>
      </c>
      <c r="H29" s="98"/>
      <c r="I29" s="98"/>
      <c r="J29" s="98"/>
      <c r="K29" s="98"/>
      <c r="L29" s="98"/>
      <c r="M29" s="93"/>
      <c r="N29" s="93"/>
      <c r="O29" s="93"/>
      <c r="P29" s="93"/>
      <c r="Q29" s="93"/>
      <c r="R29" s="93"/>
      <c r="S29" s="93"/>
      <c r="T29" s="93"/>
      <c r="U29" s="56">
        <v>5633.3</v>
      </c>
      <c r="V29" s="3">
        <v>5633268</v>
      </c>
    </row>
    <row r="30" spans="1:24" ht="24.75" customHeight="1">
      <c r="A30" s="26"/>
      <c r="B30" s="26"/>
      <c r="C30" s="26"/>
      <c r="D30" s="26"/>
      <c r="E30" s="27"/>
      <c r="F30" s="25" t="s">
        <v>42</v>
      </c>
      <c r="G30" s="24" t="s">
        <v>44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56">
        <v>126580.2</v>
      </c>
      <c r="V30" s="59">
        <v>1373193</v>
      </c>
      <c r="W30" s="3">
        <v>5000000</v>
      </c>
      <c r="X30" s="3">
        <v>120207000</v>
      </c>
    </row>
    <row r="31" spans="1:23" ht="14.25" customHeight="1" thickBot="1">
      <c r="A31" s="94" t="s">
        <v>22</v>
      </c>
      <c r="B31" s="94"/>
      <c r="C31" s="94"/>
      <c r="D31" s="94"/>
      <c r="E31" s="95"/>
      <c r="F31" s="25" t="s">
        <v>45</v>
      </c>
      <c r="G31" s="24" t="s">
        <v>43</v>
      </c>
      <c r="H31" s="98"/>
      <c r="I31" s="98"/>
      <c r="J31" s="98"/>
      <c r="K31" s="98"/>
      <c r="L31" s="98"/>
      <c r="M31" s="93"/>
      <c r="N31" s="93"/>
      <c r="O31" s="93"/>
      <c r="P31" s="93"/>
      <c r="Q31" s="93"/>
      <c r="R31" s="93"/>
      <c r="S31" s="93"/>
      <c r="T31" s="93"/>
      <c r="U31" s="56">
        <v>482.5</v>
      </c>
      <c r="V31" s="3">
        <v>480500</v>
      </c>
      <c r="W31" s="3">
        <v>2000</v>
      </c>
    </row>
    <row r="32" spans="1:22" ht="20.25" customHeight="1">
      <c r="A32" s="14"/>
      <c r="B32" s="14"/>
      <c r="C32" s="14"/>
      <c r="D32" s="14"/>
      <c r="E32" s="14"/>
      <c r="F32" s="43" t="s">
        <v>47</v>
      </c>
      <c r="G32" s="44" t="s">
        <v>46</v>
      </c>
      <c r="H32" s="45"/>
      <c r="I32" s="45"/>
      <c r="J32" s="46"/>
      <c r="K32" s="46"/>
      <c r="L32" s="46"/>
      <c r="M32" s="45"/>
      <c r="N32" s="45"/>
      <c r="O32" s="45"/>
      <c r="P32" s="45"/>
      <c r="Q32" s="45"/>
      <c r="R32" s="45"/>
      <c r="S32" s="45"/>
      <c r="T32" s="45"/>
      <c r="U32" s="58">
        <v>490.2</v>
      </c>
      <c r="V32" s="3">
        <v>490230</v>
      </c>
    </row>
    <row r="33" spans="1:22" ht="15.75" customHeight="1" thickBot="1">
      <c r="A33" s="9"/>
      <c r="B33" s="9"/>
      <c r="C33" s="9"/>
      <c r="D33" s="9"/>
      <c r="E33" s="9"/>
      <c r="F33" s="47"/>
      <c r="G33" s="48" t="s">
        <v>62</v>
      </c>
      <c r="H33" s="49"/>
      <c r="I33" s="49"/>
      <c r="J33" s="49">
        <v>0</v>
      </c>
      <c r="K33" s="49">
        <v>0</v>
      </c>
      <c r="L33" s="49">
        <v>0</v>
      </c>
      <c r="M33" s="50">
        <f aca="true" t="shared" si="0" ref="M33:T33">SUM(M23:M31)</f>
        <v>0</v>
      </c>
      <c r="N33" s="50">
        <f t="shared" si="0"/>
        <v>0</v>
      </c>
      <c r="O33" s="50">
        <f t="shared" si="0"/>
        <v>0</v>
      </c>
      <c r="P33" s="50">
        <f t="shared" si="0"/>
        <v>0</v>
      </c>
      <c r="Q33" s="50">
        <f t="shared" si="0"/>
        <v>0</v>
      </c>
      <c r="R33" s="50">
        <f t="shared" si="0"/>
        <v>0</v>
      </c>
      <c r="S33" s="50">
        <f t="shared" si="0"/>
        <v>0</v>
      </c>
      <c r="T33" s="50">
        <f t="shared" si="0"/>
        <v>0</v>
      </c>
      <c r="U33" s="51">
        <f>U27+U12</f>
        <v>147869.40000000002</v>
      </c>
      <c r="V33" s="60">
        <f>SUM(V14:V32)+W30+X30+W31</f>
        <v>147869427</v>
      </c>
    </row>
    <row r="34" spans="1:21" ht="24.75" customHeight="1">
      <c r="A34" s="1"/>
      <c r="B34" s="1"/>
      <c r="C34" s="1"/>
      <c r="D34" s="1"/>
      <c r="E34" s="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6" ht="12.75"/>
  </sheetData>
  <sheetProtection/>
  <mergeCells count="24">
    <mergeCell ref="M31:P31"/>
    <mergeCell ref="M23:P23"/>
    <mergeCell ref="H25:L25"/>
    <mergeCell ref="A29:E29"/>
    <mergeCell ref="F7:U7"/>
    <mergeCell ref="Q25:T25"/>
    <mergeCell ref="G10:G11"/>
    <mergeCell ref="A25:E25"/>
    <mergeCell ref="G2:U2"/>
    <mergeCell ref="A31:E31"/>
    <mergeCell ref="A23:E23"/>
    <mergeCell ref="M25:P25"/>
    <mergeCell ref="H31:L31"/>
    <mergeCell ref="Q31:T31"/>
    <mergeCell ref="H23:L23"/>
    <mergeCell ref="H29:L29"/>
    <mergeCell ref="M29:P29"/>
    <mergeCell ref="Q29:T29"/>
    <mergeCell ref="G4:U4"/>
    <mergeCell ref="G5:U5"/>
    <mergeCell ref="U10:U11"/>
    <mergeCell ref="G6:U6"/>
    <mergeCell ref="F10:F11"/>
    <mergeCell ref="Q23:T2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SheetLayoutView="100" zoomScalePageLayoutView="0" workbookViewId="0" topLeftCell="F2">
      <selection activeCell="U8" sqref="U1:Z16384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3" hidden="1" customWidth="1"/>
    <col min="23" max="23" width="12.875" style="3" hidden="1" customWidth="1"/>
    <col min="24" max="24" width="13.75390625" style="3" hidden="1" customWidth="1"/>
    <col min="25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89" t="s">
        <v>63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 customHeight="1">
      <c r="A3" s="1"/>
      <c r="B3" s="1"/>
      <c r="C3" s="1"/>
      <c r="D3" s="1"/>
      <c r="E3" s="1"/>
      <c r="F3" s="1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75</v>
      </c>
    </row>
    <row r="4" spans="1:21" ht="12" customHeight="1">
      <c r="A4" s="1"/>
      <c r="B4" s="1"/>
      <c r="C4" s="1"/>
      <c r="D4" s="1"/>
      <c r="E4" s="1"/>
      <c r="F4" s="17"/>
      <c r="G4" s="89" t="s">
        <v>68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4.25" customHeight="1">
      <c r="A5" s="1"/>
      <c r="B5" s="1"/>
      <c r="C5" s="1"/>
      <c r="D5" s="1"/>
      <c r="E5" s="1"/>
      <c r="F5" s="17"/>
      <c r="G5" s="89" t="s">
        <v>76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6.5" customHeight="1">
      <c r="A6" s="1"/>
      <c r="B6" s="1"/>
      <c r="C6" s="1"/>
      <c r="D6" s="1"/>
      <c r="E6" s="1"/>
      <c r="F6" s="3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s="15" customFormat="1" ht="23.25" customHeight="1">
      <c r="A7" s="20"/>
      <c r="B7" s="20"/>
      <c r="C7" s="20"/>
      <c r="D7" s="20"/>
      <c r="E7" s="20"/>
      <c r="F7" s="100" t="s">
        <v>71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92" t="s">
        <v>25</v>
      </c>
      <c r="G10" s="101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90" t="s">
        <v>72</v>
      </c>
    </row>
    <row r="11" spans="1:21" ht="24.75" customHeight="1">
      <c r="A11" s="7"/>
      <c r="B11" s="8"/>
      <c r="C11" s="8"/>
      <c r="D11" s="8"/>
      <c r="E11" s="35"/>
      <c r="F11" s="92"/>
      <c r="G11" s="101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90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2">
        <f>U13+U15+U17+U20+U25</f>
        <v>15020.8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2">
        <f>U14</f>
        <v>5932</v>
      </c>
    </row>
    <row r="14" spans="1:22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56">
        <v>5932</v>
      </c>
      <c r="V14" s="3">
        <v>5932000</v>
      </c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2">
        <f>U16</f>
        <v>2655.3</v>
      </c>
    </row>
    <row r="16" spans="1:22" ht="30.75" customHeight="1">
      <c r="A16" s="19"/>
      <c r="B16" s="19"/>
      <c r="C16" s="19"/>
      <c r="D16" s="19"/>
      <c r="E16" s="19"/>
      <c r="F16" s="28" t="s">
        <v>48</v>
      </c>
      <c r="G16" s="24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56">
        <v>2655.3</v>
      </c>
      <c r="V16" s="3">
        <v>2655320</v>
      </c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2">
        <f>U18+U19</f>
        <v>3029</v>
      </c>
    </row>
    <row r="18" spans="1:22" ht="16.5" customHeight="1">
      <c r="A18" s="19"/>
      <c r="B18" s="19"/>
      <c r="C18" s="19"/>
      <c r="D18" s="19"/>
      <c r="E18" s="19"/>
      <c r="F18" s="28" t="s">
        <v>51</v>
      </c>
      <c r="G18" s="24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56">
        <v>1207</v>
      </c>
      <c r="V18" s="3">
        <v>1207000</v>
      </c>
    </row>
    <row r="19" spans="1:22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56">
        <v>1822</v>
      </c>
      <c r="V19" s="3">
        <v>1822000</v>
      </c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2">
        <f>U21+U22+U23+U24</f>
        <v>3344.5</v>
      </c>
    </row>
    <row r="21" spans="1:22" ht="56.25" customHeight="1">
      <c r="A21" s="19"/>
      <c r="B21" s="19"/>
      <c r="C21" s="19"/>
      <c r="D21" s="19"/>
      <c r="E21" s="19"/>
      <c r="F21" s="32" t="s">
        <v>65</v>
      </c>
      <c r="G21" s="24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56">
        <v>1140</v>
      </c>
      <c r="V21" s="57">
        <v>1140000</v>
      </c>
    </row>
    <row r="22" spans="1:21" ht="56.25" customHeight="1" hidden="1" thickBot="1">
      <c r="A22" s="19"/>
      <c r="B22" s="19"/>
      <c r="C22" s="19"/>
      <c r="D22" s="19"/>
      <c r="E22" s="19"/>
      <c r="F22" s="54" t="s">
        <v>69</v>
      </c>
      <c r="G22" s="55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6"/>
    </row>
    <row r="23" spans="1:22" ht="59.25" customHeight="1">
      <c r="A23" s="96" t="s">
        <v>19</v>
      </c>
      <c r="B23" s="97"/>
      <c r="C23" s="97"/>
      <c r="D23" s="97"/>
      <c r="E23" s="97"/>
      <c r="F23" s="32" t="s">
        <v>67</v>
      </c>
      <c r="G23" s="24" t="s">
        <v>66</v>
      </c>
      <c r="H23" s="98"/>
      <c r="I23" s="98"/>
      <c r="J23" s="98"/>
      <c r="K23" s="98"/>
      <c r="L23" s="98"/>
      <c r="M23" s="93"/>
      <c r="N23" s="93"/>
      <c r="O23" s="93"/>
      <c r="P23" s="93"/>
      <c r="Q23" s="93"/>
      <c r="R23" s="93"/>
      <c r="S23" s="93"/>
      <c r="T23" s="93"/>
      <c r="U23" s="61">
        <v>1178.5</v>
      </c>
      <c r="V23" s="3">
        <v>1178476</v>
      </c>
    </row>
    <row r="24" spans="1:22" ht="60" customHeight="1">
      <c r="A24" s="11"/>
      <c r="B24" s="11"/>
      <c r="C24" s="11"/>
      <c r="D24" s="11"/>
      <c r="E24" s="12"/>
      <c r="F24" s="25" t="s">
        <v>56</v>
      </c>
      <c r="G24" s="24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56">
        <v>1026</v>
      </c>
      <c r="V24" s="3">
        <v>1026000</v>
      </c>
    </row>
    <row r="25" spans="1:21" ht="26.25" customHeight="1">
      <c r="A25" s="99" t="s">
        <v>20</v>
      </c>
      <c r="B25" s="99"/>
      <c r="C25" s="99"/>
      <c r="D25" s="99"/>
      <c r="E25" s="96"/>
      <c r="F25" s="25" t="s">
        <v>59</v>
      </c>
      <c r="G25" s="29" t="s">
        <v>58</v>
      </c>
      <c r="H25" s="98"/>
      <c r="I25" s="98"/>
      <c r="J25" s="98"/>
      <c r="K25" s="98"/>
      <c r="L25" s="98"/>
      <c r="M25" s="93"/>
      <c r="N25" s="93"/>
      <c r="O25" s="93"/>
      <c r="P25" s="93"/>
      <c r="Q25" s="93"/>
      <c r="R25" s="93"/>
      <c r="S25" s="93"/>
      <c r="T25" s="93"/>
      <c r="U25" s="40">
        <v>60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39">
        <v>60</v>
      </c>
      <c r="V26" s="3">
        <v>60000</v>
      </c>
    </row>
    <row r="27" spans="1:21" ht="32.25" customHeight="1">
      <c r="A27" s="11"/>
      <c r="B27" s="11"/>
      <c r="C27" s="11"/>
      <c r="D27" s="11"/>
      <c r="E27" s="12"/>
      <c r="F27" s="25" t="s">
        <v>39</v>
      </c>
      <c r="G27" s="41" t="s">
        <v>36</v>
      </c>
      <c r="H27" s="13"/>
      <c r="I27" s="13"/>
      <c r="J27" s="13"/>
      <c r="K27" s="13"/>
      <c r="L27" s="13"/>
      <c r="M27" s="10"/>
      <c r="N27" s="10"/>
      <c r="O27" s="10"/>
      <c r="P27" s="10"/>
      <c r="Q27" s="10"/>
      <c r="R27" s="10"/>
      <c r="S27" s="10"/>
      <c r="T27" s="10"/>
      <c r="U27" s="42">
        <f>U28</f>
        <v>133169.448</v>
      </c>
    </row>
    <row r="28" spans="1:21" ht="32.25" customHeight="1">
      <c r="A28" s="11"/>
      <c r="B28" s="11"/>
      <c r="C28" s="11"/>
      <c r="D28" s="11"/>
      <c r="E28" s="12"/>
      <c r="F28" s="25" t="s">
        <v>38</v>
      </c>
      <c r="G28" s="30" t="s">
        <v>37</v>
      </c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56">
        <f>U29+U30+U31+U32</f>
        <v>133169.448</v>
      </c>
    </row>
    <row r="29" spans="1:22" ht="21" customHeight="1">
      <c r="A29" s="99" t="s">
        <v>21</v>
      </c>
      <c r="B29" s="99"/>
      <c r="C29" s="99"/>
      <c r="D29" s="99"/>
      <c r="E29" s="96"/>
      <c r="F29" s="25" t="s">
        <v>41</v>
      </c>
      <c r="G29" s="24" t="s">
        <v>40</v>
      </c>
      <c r="H29" s="98"/>
      <c r="I29" s="98"/>
      <c r="J29" s="98"/>
      <c r="K29" s="98"/>
      <c r="L29" s="98"/>
      <c r="M29" s="93"/>
      <c r="N29" s="93"/>
      <c r="O29" s="93"/>
      <c r="P29" s="93"/>
      <c r="Q29" s="93"/>
      <c r="R29" s="93"/>
      <c r="S29" s="93"/>
      <c r="T29" s="93"/>
      <c r="U29" s="56">
        <v>5633.3</v>
      </c>
      <c r="V29" s="3">
        <v>5633268</v>
      </c>
    </row>
    <row r="30" spans="1:24" ht="24.75" customHeight="1">
      <c r="A30" s="26"/>
      <c r="B30" s="26"/>
      <c r="C30" s="26"/>
      <c r="D30" s="26"/>
      <c r="E30" s="27"/>
      <c r="F30" s="25" t="s">
        <v>42</v>
      </c>
      <c r="G30" s="24" t="s">
        <v>44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61">
        <f>(V30+W30+X30)/1000</f>
        <v>126563.448</v>
      </c>
      <c r="V30" s="59">
        <v>1356448</v>
      </c>
      <c r="W30" s="3">
        <v>5000000</v>
      </c>
      <c r="X30" s="3">
        <v>120207000</v>
      </c>
    </row>
    <row r="31" spans="1:23" ht="14.25" customHeight="1" thickBot="1">
      <c r="A31" s="94" t="s">
        <v>22</v>
      </c>
      <c r="B31" s="94"/>
      <c r="C31" s="94"/>
      <c r="D31" s="94"/>
      <c r="E31" s="95"/>
      <c r="F31" s="25" t="s">
        <v>45</v>
      </c>
      <c r="G31" s="24" t="s">
        <v>43</v>
      </c>
      <c r="H31" s="98"/>
      <c r="I31" s="98"/>
      <c r="J31" s="98"/>
      <c r="K31" s="98"/>
      <c r="L31" s="98"/>
      <c r="M31" s="93"/>
      <c r="N31" s="93"/>
      <c r="O31" s="93"/>
      <c r="P31" s="93"/>
      <c r="Q31" s="93"/>
      <c r="R31" s="93"/>
      <c r="S31" s="93"/>
      <c r="T31" s="93"/>
      <c r="U31" s="56">
        <v>482.5</v>
      </c>
      <c r="V31" s="3">
        <v>480500</v>
      </c>
      <c r="W31" s="3">
        <v>2000</v>
      </c>
    </row>
    <row r="32" spans="1:22" ht="20.25" customHeight="1">
      <c r="A32" s="14"/>
      <c r="B32" s="14"/>
      <c r="C32" s="14"/>
      <c r="D32" s="14"/>
      <c r="E32" s="14"/>
      <c r="F32" s="43" t="s">
        <v>47</v>
      </c>
      <c r="G32" s="44" t="s">
        <v>46</v>
      </c>
      <c r="H32" s="45"/>
      <c r="I32" s="45"/>
      <c r="J32" s="46"/>
      <c r="K32" s="46"/>
      <c r="L32" s="46"/>
      <c r="M32" s="45"/>
      <c r="N32" s="45"/>
      <c r="O32" s="45"/>
      <c r="P32" s="45"/>
      <c r="Q32" s="45"/>
      <c r="R32" s="45"/>
      <c r="S32" s="45"/>
      <c r="T32" s="45"/>
      <c r="U32" s="58">
        <v>490.2</v>
      </c>
      <c r="V32" s="3">
        <v>490230</v>
      </c>
    </row>
    <row r="33" spans="1:22" ht="15.75" customHeight="1" thickBot="1">
      <c r="A33" s="9"/>
      <c r="B33" s="9"/>
      <c r="C33" s="9"/>
      <c r="D33" s="9"/>
      <c r="E33" s="9"/>
      <c r="F33" s="47"/>
      <c r="G33" s="48" t="s">
        <v>62</v>
      </c>
      <c r="H33" s="49"/>
      <c r="I33" s="49"/>
      <c r="J33" s="49">
        <v>0</v>
      </c>
      <c r="K33" s="49">
        <v>0</v>
      </c>
      <c r="L33" s="49">
        <v>0</v>
      </c>
      <c r="M33" s="50">
        <f aca="true" t="shared" si="0" ref="M33:T33">SUM(M23:M31)</f>
        <v>0</v>
      </c>
      <c r="N33" s="50">
        <f t="shared" si="0"/>
        <v>0</v>
      </c>
      <c r="O33" s="50">
        <f t="shared" si="0"/>
        <v>0</v>
      </c>
      <c r="P33" s="50">
        <f t="shared" si="0"/>
        <v>0</v>
      </c>
      <c r="Q33" s="50">
        <f t="shared" si="0"/>
        <v>0</v>
      </c>
      <c r="R33" s="50">
        <f t="shared" si="0"/>
        <v>0</v>
      </c>
      <c r="S33" s="50">
        <f t="shared" si="0"/>
        <v>0</v>
      </c>
      <c r="T33" s="50">
        <f t="shared" si="0"/>
        <v>0</v>
      </c>
      <c r="U33" s="51">
        <f>U27+U12+0.1</f>
        <v>148190.348</v>
      </c>
      <c r="V33" s="60">
        <f>SUM(V14:V32)+W30+X30+W31</f>
        <v>148190242</v>
      </c>
    </row>
    <row r="34" spans="1:21" ht="24.75" customHeight="1">
      <c r="A34" s="1"/>
      <c r="B34" s="1"/>
      <c r="C34" s="1"/>
      <c r="D34" s="1"/>
      <c r="E34" s="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6" ht="12.75"/>
  </sheetData>
  <sheetProtection/>
  <mergeCells count="24">
    <mergeCell ref="G2:U2"/>
    <mergeCell ref="G4:U4"/>
    <mergeCell ref="G5:U5"/>
    <mergeCell ref="G6:U6"/>
    <mergeCell ref="F7:U7"/>
    <mergeCell ref="F10:F11"/>
    <mergeCell ref="G10:G11"/>
    <mergeCell ref="U10:U11"/>
    <mergeCell ref="A23:E23"/>
    <mergeCell ref="H23:L23"/>
    <mergeCell ref="M23:P23"/>
    <mergeCell ref="Q23:T23"/>
    <mergeCell ref="A25:E25"/>
    <mergeCell ref="H25:L25"/>
    <mergeCell ref="M25:P25"/>
    <mergeCell ref="Q25:T25"/>
    <mergeCell ref="A29:E29"/>
    <mergeCell ref="H29:L29"/>
    <mergeCell ref="M29:P29"/>
    <mergeCell ref="Q29:T29"/>
    <mergeCell ref="A31:E31"/>
    <mergeCell ref="H31:L31"/>
    <mergeCell ref="M31:P31"/>
    <mergeCell ref="Q31:T3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SheetLayoutView="100" zoomScalePageLayoutView="0" workbookViewId="0" topLeftCell="F29">
      <selection activeCell="U34" sqref="U34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3" hidden="1" customWidth="1"/>
    <col min="23" max="23" width="12.875" style="3" hidden="1" customWidth="1"/>
    <col min="24" max="24" width="13.75390625" style="3" hidden="1" customWidth="1"/>
    <col min="25" max="25" width="9.125" style="75" hidden="1" customWidth="1"/>
    <col min="26" max="26" width="9.125" style="3" customWidth="1"/>
    <col min="27" max="27" width="15.25390625" style="3" customWidth="1"/>
    <col min="28" max="28" width="14.625" style="3" customWidth="1"/>
    <col min="29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89" t="s">
        <v>63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 customHeight="1">
      <c r="A3" s="1"/>
      <c r="B3" s="1"/>
      <c r="C3" s="1"/>
      <c r="D3" s="1"/>
      <c r="E3" s="1"/>
      <c r="F3" s="1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85</v>
      </c>
    </row>
    <row r="4" spans="1:21" ht="12" customHeight="1">
      <c r="A4" s="1"/>
      <c r="B4" s="1"/>
      <c r="C4" s="1"/>
      <c r="D4" s="1"/>
      <c r="E4" s="1"/>
      <c r="F4" s="17"/>
      <c r="G4" s="89" t="s">
        <v>68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4.25" customHeight="1">
      <c r="A5" s="1"/>
      <c r="B5" s="1"/>
      <c r="C5" s="1"/>
      <c r="D5" s="1"/>
      <c r="E5" s="1"/>
      <c r="F5" s="17"/>
      <c r="G5" s="89" t="s">
        <v>86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6.5" customHeight="1">
      <c r="A6" s="1"/>
      <c r="B6" s="1"/>
      <c r="C6" s="1"/>
      <c r="D6" s="1"/>
      <c r="E6" s="1"/>
      <c r="F6" s="3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5" s="15" customFormat="1" ht="23.25" customHeight="1">
      <c r="A7" s="20"/>
      <c r="B7" s="20"/>
      <c r="C7" s="20"/>
      <c r="D7" s="20"/>
      <c r="E7" s="20"/>
      <c r="F7" s="100" t="s">
        <v>71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Y7" s="76"/>
    </row>
    <row r="8" spans="1:25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Y8" s="76"/>
    </row>
    <row r="9" spans="1:25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  <c r="Y9" s="76"/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92" t="s">
        <v>25</v>
      </c>
      <c r="G10" s="101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90" t="s">
        <v>72</v>
      </c>
    </row>
    <row r="11" spans="1:21" ht="24.75" customHeight="1">
      <c r="A11" s="7"/>
      <c r="B11" s="8"/>
      <c r="C11" s="8"/>
      <c r="D11" s="8"/>
      <c r="E11" s="35"/>
      <c r="F11" s="92"/>
      <c r="G11" s="101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90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2">
        <f>U13+U15+U17+U20+U25+U27</f>
        <v>14070.099999999999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2">
        <f>U14</f>
        <v>4605</v>
      </c>
    </row>
    <row r="14" spans="1:25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56">
        <v>4605</v>
      </c>
      <c r="V14" s="3">
        <v>4605000</v>
      </c>
      <c r="Y14" s="77" t="s">
        <v>77</v>
      </c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2">
        <f>U16</f>
        <v>3128</v>
      </c>
    </row>
    <row r="16" spans="1:25" ht="30.75" customHeight="1">
      <c r="A16" s="19"/>
      <c r="B16" s="19"/>
      <c r="C16" s="19"/>
      <c r="D16" s="19"/>
      <c r="E16" s="19"/>
      <c r="F16" s="28" t="s">
        <v>48</v>
      </c>
      <c r="G16" s="55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56">
        <v>3128</v>
      </c>
      <c r="V16" s="3">
        <v>3128000</v>
      </c>
      <c r="Y16" s="78">
        <v>472.7</v>
      </c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2">
        <f>U18+U19</f>
        <v>2744</v>
      </c>
    </row>
    <row r="18" spans="1:25" ht="16.5" customHeight="1">
      <c r="A18" s="19"/>
      <c r="B18" s="19"/>
      <c r="C18" s="19"/>
      <c r="D18" s="19"/>
      <c r="E18" s="19"/>
      <c r="F18" s="28" t="s">
        <v>51</v>
      </c>
      <c r="G18" s="55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56">
        <v>946</v>
      </c>
      <c r="V18" s="3">
        <v>946000</v>
      </c>
      <c r="Y18" s="77" t="s">
        <v>78</v>
      </c>
    </row>
    <row r="19" spans="1:25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56">
        <v>1798</v>
      </c>
      <c r="V19" s="3">
        <v>1798000</v>
      </c>
      <c r="Y19" s="77" t="s">
        <v>79</v>
      </c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2">
        <f>U21+U22+U23+U24</f>
        <v>3528.8</v>
      </c>
    </row>
    <row r="21" spans="1:25" ht="56.25" customHeight="1">
      <c r="A21" s="19"/>
      <c r="B21" s="19"/>
      <c r="C21" s="19"/>
      <c r="D21" s="19"/>
      <c r="E21" s="19"/>
      <c r="F21" s="32" t="s">
        <v>65</v>
      </c>
      <c r="G21" s="55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56">
        <v>767.1</v>
      </c>
      <c r="V21" s="57">
        <v>767132.76</v>
      </c>
      <c r="Y21" s="77" t="s">
        <v>87</v>
      </c>
    </row>
    <row r="22" spans="1:25" ht="56.25" customHeight="1">
      <c r="A22" s="19"/>
      <c r="B22" s="19"/>
      <c r="C22" s="19"/>
      <c r="D22" s="19"/>
      <c r="E22" s="19"/>
      <c r="F22" s="54" t="s">
        <v>69</v>
      </c>
      <c r="G22" s="55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6">
        <v>5.2</v>
      </c>
      <c r="V22" s="3">
        <v>5182.17</v>
      </c>
      <c r="Y22" s="78">
        <v>5.2</v>
      </c>
    </row>
    <row r="23" spans="1:22" ht="59.25" customHeight="1">
      <c r="A23" s="96" t="s">
        <v>19</v>
      </c>
      <c r="B23" s="97"/>
      <c r="C23" s="97"/>
      <c r="D23" s="97"/>
      <c r="E23" s="97"/>
      <c r="F23" s="32" t="s">
        <v>67</v>
      </c>
      <c r="G23" s="24" t="s">
        <v>66</v>
      </c>
      <c r="H23" s="98"/>
      <c r="I23" s="98"/>
      <c r="J23" s="98"/>
      <c r="K23" s="98"/>
      <c r="L23" s="98"/>
      <c r="M23" s="93"/>
      <c r="N23" s="93"/>
      <c r="O23" s="93"/>
      <c r="P23" s="93"/>
      <c r="Q23" s="93"/>
      <c r="R23" s="93"/>
      <c r="S23" s="93"/>
      <c r="T23" s="93"/>
      <c r="U23" s="56">
        <v>1178.5</v>
      </c>
      <c r="V23" s="3">
        <v>1178476</v>
      </c>
    </row>
    <row r="24" spans="1:25" ht="60" customHeight="1">
      <c r="A24" s="11"/>
      <c r="B24" s="11"/>
      <c r="C24" s="11"/>
      <c r="D24" s="11"/>
      <c r="E24" s="12"/>
      <c r="F24" s="25" t="s">
        <v>56</v>
      </c>
      <c r="G24" s="55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56">
        <v>1578</v>
      </c>
      <c r="V24" s="3">
        <v>1578000</v>
      </c>
      <c r="Y24" s="78">
        <v>552</v>
      </c>
    </row>
    <row r="25" spans="1:21" ht="26.25" customHeight="1">
      <c r="A25" s="99" t="s">
        <v>20</v>
      </c>
      <c r="B25" s="99"/>
      <c r="C25" s="99"/>
      <c r="D25" s="99"/>
      <c r="E25" s="96"/>
      <c r="F25" s="25" t="s">
        <v>59</v>
      </c>
      <c r="G25" s="29" t="s">
        <v>58</v>
      </c>
      <c r="H25" s="98"/>
      <c r="I25" s="98"/>
      <c r="J25" s="98"/>
      <c r="K25" s="98"/>
      <c r="L25" s="98"/>
      <c r="M25" s="93"/>
      <c r="N25" s="93"/>
      <c r="O25" s="93"/>
      <c r="P25" s="93"/>
      <c r="Q25" s="93"/>
      <c r="R25" s="93"/>
      <c r="S25" s="93"/>
      <c r="T25" s="93"/>
      <c r="U25" s="40">
        <v>60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39">
        <v>60</v>
      </c>
      <c r="V26" s="3">
        <v>60000</v>
      </c>
    </row>
    <row r="27" spans="1:22" ht="30.75" customHeight="1">
      <c r="A27" s="62"/>
      <c r="B27" s="63" t="s">
        <v>81</v>
      </c>
      <c r="C27" s="64" t="s">
        <v>82</v>
      </c>
      <c r="D27" s="65"/>
      <c r="E27" s="66"/>
      <c r="F27" s="67" t="s">
        <v>81</v>
      </c>
      <c r="G27" s="64" t="s">
        <v>82</v>
      </c>
      <c r="H27" s="98"/>
      <c r="I27" s="98"/>
      <c r="J27" s="98"/>
      <c r="K27" s="98"/>
      <c r="L27" s="98"/>
      <c r="M27" s="93"/>
      <c r="N27" s="93"/>
      <c r="O27" s="93"/>
      <c r="P27" s="93"/>
      <c r="Q27" s="93"/>
      <c r="R27" s="93"/>
      <c r="S27" s="93"/>
      <c r="T27" s="93"/>
      <c r="U27" s="42">
        <f>U28</f>
        <v>4.3</v>
      </c>
      <c r="V27" s="68"/>
    </row>
    <row r="28" spans="1:25" ht="39" customHeight="1">
      <c r="A28" s="62"/>
      <c r="B28" s="69" t="s">
        <v>83</v>
      </c>
      <c r="C28" s="70" t="s">
        <v>84</v>
      </c>
      <c r="D28" s="71"/>
      <c r="E28" s="71"/>
      <c r="F28" s="72" t="s">
        <v>83</v>
      </c>
      <c r="G28" s="70" t="s">
        <v>84</v>
      </c>
      <c r="H28" s="71"/>
      <c r="I28" s="71"/>
      <c r="J28" s="71"/>
      <c r="K28" s="71"/>
      <c r="L28" s="71"/>
      <c r="M28" s="73"/>
      <c r="N28" s="73"/>
      <c r="O28" s="73"/>
      <c r="P28" s="73"/>
      <c r="Q28" s="73"/>
      <c r="R28" s="73"/>
      <c r="S28" s="73"/>
      <c r="T28" s="73"/>
      <c r="U28" s="56">
        <v>4.3</v>
      </c>
      <c r="V28" s="3">
        <v>4255.68</v>
      </c>
      <c r="Y28" s="78">
        <v>4.3</v>
      </c>
    </row>
    <row r="29" spans="1:21" ht="32.25" customHeight="1">
      <c r="A29" s="11"/>
      <c r="B29" s="11"/>
      <c r="C29" s="11"/>
      <c r="D29" s="11"/>
      <c r="E29" s="12"/>
      <c r="F29" s="25" t="s">
        <v>39</v>
      </c>
      <c r="G29" s="41" t="s">
        <v>36</v>
      </c>
      <c r="H29" s="13"/>
      <c r="I29" s="13"/>
      <c r="J29" s="13"/>
      <c r="K29" s="13"/>
      <c r="L29" s="13"/>
      <c r="M29" s="10"/>
      <c r="N29" s="10"/>
      <c r="O29" s="10"/>
      <c r="P29" s="10"/>
      <c r="Q29" s="10"/>
      <c r="R29" s="10"/>
      <c r="S29" s="10"/>
      <c r="T29" s="10"/>
      <c r="U29" s="42">
        <f>U30</f>
        <v>8269</v>
      </c>
    </row>
    <row r="30" spans="1:21" ht="32.25" customHeight="1">
      <c r="A30" s="11"/>
      <c r="B30" s="11"/>
      <c r="C30" s="11"/>
      <c r="D30" s="11"/>
      <c r="E30" s="12"/>
      <c r="F30" s="25" t="s">
        <v>38</v>
      </c>
      <c r="G30" s="74" t="s">
        <v>37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56">
        <f>U31+U32+U33+U34</f>
        <v>8269</v>
      </c>
    </row>
    <row r="31" spans="1:22" ht="21" customHeight="1">
      <c r="A31" s="99" t="s">
        <v>21</v>
      </c>
      <c r="B31" s="99"/>
      <c r="C31" s="99"/>
      <c r="D31" s="99"/>
      <c r="E31" s="96"/>
      <c r="F31" s="25" t="s">
        <v>41</v>
      </c>
      <c r="G31" s="24" t="s">
        <v>40</v>
      </c>
      <c r="H31" s="98"/>
      <c r="I31" s="98"/>
      <c r="J31" s="98"/>
      <c r="K31" s="98"/>
      <c r="L31" s="98"/>
      <c r="M31" s="93"/>
      <c r="N31" s="93"/>
      <c r="O31" s="93"/>
      <c r="P31" s="93"/>
      <c r="Q31" s="93"/>
      <c r="R31" s="93"/>
      <c r="S31" s="93"/>
      <c r="T31" s="93"/>
      <c r="U31" s="56">
        <v>5633.3</v>
      </c>
      <c r="V31" s="3">
        <v>5633268</v>
      </c>
    </row>
    <row r="32" spans="1:25" ht="24.75" customHeight="1">
      <c r="A32" s="26"/>
      <c r="B32" s="26"/>
      <c r="C32" s="26"/>
      <c r="D32" s="26"/>
      <c r="E32" s="27"/>
      <c r="F32" s="25" t="s">
        <v>42</v>
      </c>
      <c r="G32" s="24" t="s">
        <v>44</v>
      </c>
      <c r="H32" s="13"/>
      <c r="I32" s="13"/>
      <c r="J32" s="13"/>
      <c r="K32" s="13"/>
      <c r="L32" s="13"/>
      <c r="M32" s="10"/>
      <c r="N32" s="10"/>
      <c r="O32" s="10"/>
      <c r="P32" s="10"/>
      <c r="Q32" s="10"/>
      <c r="R32" s="10"/>
      <c r="S32" s="10"/>
      <c r="T32" s="10"/>
      <c r="U32" s="56">
        <v>1356.4</v>
      </c>
      <c r="V32" s="59">
        <v>1356448</v>
      </c>
      <c r="W32" s="3">
        <v>0</v>
      </c>
      <c r="X32" s="3">
        <v>0</v>
      </c>
      <c r="Y32" s="77" t="s">
        <v>80</v>
      </c>
    </row>
    <row r="33" spans="1:23" ht="14.25" customHeight="1" thickBot="1">
      <c r="A33" s="94" t="s">
        <v>22</v>
      </c>
      <c r="B33" s="94"/>
      <c r="C33" s="94"/>
      <c r="D33" s="94"/>
      <c r="E33" s="95"/>
      <c r="F33" s="25" t="s">
        <v>45</v>
      </c>
      <c r="G33" s="24" t="s">
        <v>43</v>
      </c>
      <c r="H33" s="98"/>
      <c r="I33" s="98"/>
      <c r="J33" s="98"/>
      <c r="K33" s="98"/>
      <c r="L33" s="98"/>
      <c r="M33" s="93"/>
      <c r="N33" s="93"/>
      <c r="O33" s="93"/>
      <c r="P33" s="93"/>
      <c r="Q33" s="93"/>
      <c r="R33" s="93"/>
      <c r="S33" s="93"/>
      <c r="T33" s="93"/>
      <c r="U33" s="56">
        <v>482.5</v>
      </c>
      <c r="V33" s="3">
        <v>480500</v>
      </c>
      <c r="W33" s="3">
        <v>2000</v>
      </c>
    </row>
    <row r="34" spans="1:25" ht="20.25" customHeight="1">
      <c r="A34" s="14"/>
      <c r="B34" s="14"/>
      <c r="C34" s="14"/>
      <c r="D34" s="14"/>
      <c r="E34" s="14"/>
      <c r="F34" s="43" t="s">
        <v>47</v>
      </c>
      <c r="G34" s="44" t="s">
        <v>46</v>
      </c>
      <c r="H34" s="45"/>
      <c r="I34" s="45"/>
      <c r="J34" s="46"/>
      <c r="K34" s="46"/>
      <c r="L34" s="46"/>
      <c r="M34" s="45"/>
      <c r="N34" s="45"/>
      <c r="O34" s="45"/>
      <c r="P34" s="45"/>
      <c r="Q34" s="45"/>
      <c r="R34" s="45"/>
      <c r="S34" s="45"/>
      <c r="T34" s="45"/>
      <c r="U34" s="58">
        <v>796.8</v>
      </c>
      <c r="V34" s="3">
        <v>796823</v>
      </c>
      <c r="Y34" s="78">
        <v>306.6</v>
      </c>
    </row>
    <row r="35" spans="1:22" ht="15.75" customHeight="1" thickBot="1">
      <c r="A35" s="9"/>
      <c r="B35" s="9"/>
      <c r="C35" s="9"/>
      <c r="D35" s="9"/>
      <c r="E35" s="9"/>
      <c r="F35" s="47"/>
      <c r="G35" s="48" t="s">
        <v>62</v>
      </c>
      <c r="H35" s="49"/>
      <c r="I35" s="49"/>
      <c r="J35" s="49">
        <v>0</v>
      </c>
      <c r="K35" s="49">
        <v>0</v>
      </c>
      <c r="L35" s="49">
        <v>0</v>
      </c>
      <c r="M35" s="50">
        <f aca="true" t="shared" si="0" ref="M35:T35">SUM(M23:M33)</f>
        <v>0</v>
      </c>
      <c r="N35" s="50">
        <f t="shared" si="0"/>
        <v>0</v>
      </c>
      <c r="O35" s="50">
        <f t="shared" si="0"/>
        <v>0</v>
      </c>
      <c r="P35" s="50">
        <f t="shared" si="0"/>
        <v>0</v>
      </c>
      <c r="Q35" s="50">
        <f t="shared" si="0"/>
        <v>0</v>
      </c>
      <c r="R35" s="50">
        <f t="shared" si="0"/>
        <v>0</v>
      </c>
      <c r="S35" s="50">
        <f t="shared" si="0"/>
        <v>0</v>
      </c>
      <c r="T35" s="50">
        <f t="shared" si="0"/>
        <v>0</v>
      </c>
      <c r="U35" s="51">
        <f>U29+U12</f>
        <v>22339.1</v>
      </c>
      <c r="V35" s="60">
        <f>SUM(V14:V34)+W32+X32+W33</f>
        <v>22339085.61</v>
      </c>
    </row>
    <row r="36" spans="1:25" ht="24.75" customHeight="1">
      <c r="A36" s="1"/>
      <c r="B36" s="1"/>
      <c r="C36" s="1"/>
      <c r="D36" s="1"/>
      <c r="E36" s="1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Y36" s="75">
        <f>Y14+Y16+Y18+Y19+Y21+Y24+Y28+Y22</f>
        <v>-950.6999999999998</v>
      </c>
    </row>
  </sheetData>
  <sheetProtection/>
  <mergeCells count="27">
    <mergeCell ref="H27:L27"/>
    <mergeCell ref="M27:P27"/>
    <mergeCell ref="Q27:T27"/>
    <mergeCell ref="G2:U2"/>
    <mergeCell ref="G4:U4"/>
    <mergeCell ref="G5:U5"/>
    <mergeCell ref="G6:U6"/>
    <mergeCell ref="F7:U7"/>
    <mergeCell ref="F10:F11"/>
    <mergeCell ref="G10:G11"/>
    <mergeCell ref="U10:U11"/>
    <mergeCell ref="A23:E23"/>
    <mergeCell ref="H23:L23"/>
    <mergeCell ref="M23:P23"/>
    <mergeCell ref="Q23:T23"/>
    <mergeCell ref="A25:E25"/>
    <mergeCell ref="H25:L25"/>
    <mergeCell ref="M25:P25"/>
    <mergeCell ref="Q25:T25"/>
    <mergeCell ref="A31:E31"/>
    <mergeCell ref="H31:L31"/>
    <mergeCell ref="M31:P31"/>
    <mergeCell ref="Q31:T31"/>
    <mergeCell ref="A33:E33"/>
    <mergeCell ref="H33:L33"/>
    <mergeCell ref="M33:P33"/>
    <mergeCell ref="Q33:T3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SheetLayoutView="100" zoomScalePageLayoutView="0" workbookViewId="0" topLeftCell="F22">
      <selection activeCell="V28" sqref="V14:V28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75" customWidth="1"/>
    <col min="23" max="23" width="12.875" style="3" customWidth="1"/>
    <col min="24" max="24" width="13.75390625" style="3" customWidth="1"/>
    <col min="25" max="25" width="9.125" style="75" customWidth="1"/>
    <col min="26" max="26" width="9.125" style="3" customWidth="1"/>
    <col min="27" max="27" width="15.25390625" style="3" customWidth="1"/>
    <col min="28" max="28" width="14.625" style="3" customWidth="1"/>
    <col min="29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89" t="s">
        <v>63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 customHeight="1">
      <c r="A3" s="1"/>
      <c r="B3" s="1"/>
      <c r="C3" s="1"/>
      <c r="D3" s="1"/>
      <c r="E3" s="1"/>
      <c r="F3" s="1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89</v>
      </c>
    </row>
    <row r="4" spans="1:21" ht="12" customHeight="1">
      <c r="A4" s="1"/>
      <c r="B4" s="1"/>
      <c r="C4" s="1"/>
      <c r="D4" s="1"/>
      <c r="E4" s="1"/>
      <c r="F4" s="17"/>
      <c r="G4" s="89" t="s">
        <v>68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4.25" customHeight="1">
      <c r="A5" s="1"/>
      <c r="B5" s="1"/>
      <c r="C5" s="1"/>
      <c r="D5" s="1"/>
      <c r="E5" s="1"/>
      <c r="F5" s="17"/>
      <c r="G5" s="89" t="s">
        <v>88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6.5" customHeight="1">
      <c r="A6" s="1"/>
      <c r="B6" s="1"/>
      <c r="C6" s="1"/>
      <c r="D6" s="1"/>
      <c r="E6" s="1"/>
      <c r="F6" s="3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5" s="15" customFormat="1" ht="23.25" customHeight="1">
      <c r="A7" s="20"/>
      <c r="B7" s="20"/>
      <c r="C7" s="20"/>
      <c r="D7" s="20"/>
      <c r="E7" s="20"/>
      <c r="F7" s="100" t="s">
        <v>71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76"/>
      <c r="Y7" s="76"/>
    </row>
    <row r="8" spans="1:25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76"/>
      <c r="Y8" s="76"/>
    </row>
    <row r="9" spans="1:25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  <c r="V9" s="76"/>
      <c r="Y9" s="76"/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92" t="s">
        <v>25</v>
      </c>
      <c r="G10" s="101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90" t="s">
        <v>72</v>
      </c>
    </row>
    <row r="11" spans="1:21" ht="24.75" customHeight="1">
      <c r="A11" s="7"/>
      <c r="B11" s="8"/>
      <c r="C11" s="8"/>
      <c r="D11" s="8"/>
      <c r="E11" s="35"/>
      <c r="F11" s="92"/>
      <c r="G11" s="101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90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2">
        <f>U13+U15+U17+U20+U25+U27</f>
        <v>14080.099999999999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2">
        <f>U14</f>
        <v>4605</v>
      </c>
    </row>
    <row r="14" spans="1:25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56">
        <v>4605</v>
      </c>
      <c r="V14" s="75">
        <v>4605000</v>
      </c>
      <c r="Y14" s="77"/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2">
        <f>U16</f>
        <v>3128</v>
      </c>
    </row>
    <row r="16" spans="1:25" ht="30.75" customHeight="1">
      <c r="A16" s="19"/>
      <c r="B16" s="19"/>
      <c r="C16" s="19"/>
      <c r="D16" s="19"/>
      <c r="E16" s="19"/>
      <c r="F16" s="28" t="s">
        <v>48</v>
      </c>
      <c r="G16" s="55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56">
        <v>3128</v>
      </c>
      <c r="V16" s="75">
        <v>3128000</v>
      </c>
      <c r="Y16" s="78"/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2">
        <f>U18+U19</f>
        <v>2744</v>
      </c>
    </row>
    <row r="18" spans="1:25" ht="16.5" customHeight="1">
      <c r="A18" s="19"/>
      <c r="B18" s="19"/>
      <c r="C18" s="19"/>
      <c r="D18" s="19"/>
      <c r="E18" s="19"/>
      <c r="F18" s="28" t="s">
        <v>51</v>
      </c>
      <c r="G18" s="55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56">
        <v>946</v>
      </c>
      <c r="V18" s="75">
        <v>946000</v>
      </c>
      <c r="Y18" s="77"/>
    </row>
    <row r="19" spans="1:25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56">
        <v>1798</v>
      </c>
      <c r="V19" s="75">
        <v>1798000</v>
      </c>
      <c r="Y19" s="77"/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2">
        <f>U21+U22+U23+U24</f>
        <v>3528.8</v>
      </c>
    </row>
    <row r="21" spans="1:25" ht="56.25" customHeight="1">
      <c r="A21" s="19"/>
      <c r="B21" s="19"/>
      <c r="C21" s="19"/>
      <c r="D21" s="19"/>
      <c r="E21" s="19"/>
      <c r="F21" s="32" t="s">
        <v>65</v>
      </c>
      <c r="G21" s="55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56">
        <v>767.1</v>
      </c>
      <c r="V21" s="79">
        <v>767132.76</v>
      </c>
      <c r="Y21" s="77"/>
    </row>
    <row r="22" spans="1:25" ht="56.25" customHeight="1">
      <c r="A22" s="19"/>
      <c r="B22" s="19"/>
      <c r="C22" s="19"/>
      <c r="D22" s="19"/>
      <c r="E22" s="19"/>
      <c r="F22" s="54" t="s">
        <v>69</v>
      </c>
      <c r="G22" s="55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6">
        <v>5.2</v>
      </c>
      <c r="V22" s="75">
        <v>5182.17</v>
      </c>
      <c r="Y22" s="78"/>
    </row>
    <row r="23" spans="1:22" ht="59.25" customHeight="1">
      <c r="A23" s="96" t="s">
        <v>19</v>
      </c>
      <c r="B23" s="97"/>
      <c r="C23" s="97"/>
      <c r="D23" s="97"/>
      <c r="E23" s="97"/>
      <c r="F23" s="32" t="s">
        <v>67</v>
      </c>
      <c r="G23" s="24" t="s">
        <v>66</v>
      </c>
      <c r="H23" s="98"/>
      <c r="I23" s="98"/>
      <c r="J23" s="98"/>
      <c r="K23" s="98"/>
      <c r="L23" s="98"/>
      <c r="M23" s="93"/>
      <c r="N23" s="93"/>
      <c r="O23" s="93"/>
      <c r="P23" s="93"/>
      <c r="Q23" s="93"/>
      <c r="R23" s="93"/>
      <c r="S23" s="93"/>
      <c r="T23" s="93"/>
      <c r="U23" s="56">
        <v>1178.5</v>
      </c>
      <c r="V23" s="75">
        <v>1178476</v>
      </c>
    </row>
    <row r="24" spans="1:25" ht="60" customHeight="1">
      <c r="A24" s="11"/>
      <c r="B24" s="11"/>
      <c r="C24" s="11"/>
      <c r="D24" s="11"/>
      <c r="E24" s="12"/>
      <c r="F24" s="25" t="s">
        <v>56</v>
      </c>
      <c r="G24" s="55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56">
        <v>1578</v>
      </c>
      <c r="V24" s="75">
        <v>1578000</v>
      </c>
      <c r="Y24" s="78"/>
    </row>
    <row r="25" spans="1:21" ht="26.25" customHeight="1">
      <c r="A25" s="99" t="s">
        <v>20</v>
      </c>
      <c r="B25" s="99"/>
      <c r="C25" s="99"/>
      <c r="D25" s="99"/>
      <c r="E25" s="96"/>
      <c r="F25" s="25" t="s">
        <v>59</v>
      </c>
      <c r="G25" s="29" t="s">
        <v>58</v>
      </c>
      <c r="H25" s="98"/>
      <c r="I25" s="98"/>
      <c r="J25" s="98"/>
      <c r="K25" s="98"/>
      <c r="L25" s="98"/>
      <c r="M25" s="93"/>
      <c r="N25" s="93"/>
      <c r="O25" s="93"/>
      <c r="P25" s="93"/>
      <c r="Q25" s="93"/>
      <c r="R25" s="93"/>
      <c r="S25" s="93"/>
      <c r="T25" s="93"/>
      <c r="U25" s="40">
        <v>70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39">
        <v>70</v>
      </c>
      <c r="V26" s="75">
        <v>70000</v>
      </c>
    </row>
    <row r="27" spans="1:22" ht="30.75" customHeight="1">
      <c r="A27" s="62"/>
      <c r="B27" s="63" t="s">
        <v>81</v>
      </c>
      <c r="C27" s="64" t="s">
        <v>82</v>
      </c>
      <c r="D27" s="65"/>
      <c r="E27" s="66"/>
      <c r="F27" s="67" t="s">
        <v>81</v>
      </c>
      <c r="G27" s="64" t="s">
        <v>82</v>
      </c>
      <c r="H27" s="98"/>
      <c r="I27" s="98"/>
      <c r="J27" s="98"/>
      <c r="K27" s="98"/>
      <c r="L27" s="98"/>
      <c r="M27" s="93"/>
      <c r="N27" s="93"/>
      <c r="O27" s="93"/>
      <c r="P27" s="93"/>
      <c r="Q27" s="93"/>
      <c r="R27" s="93"/>
      <c r="S27" s="93"/>
      <c r="T27" s="93"/>
      <c r="U27" s="42">
        <f>U28</f>
        <v>4.3</v>
      </c>
      <c r="V27" s="80"/>
    </row>
    <row r="28" spans="1:25" ht="39" customHeight="1">
      <c r="A28" s="62"/>
      <c r="B28" s="69" t="s">
        <v>83</v>
      </c>
      <c r="C28" s="70" t="s">
        <v>84</v>
      </c>
      <c r="D28" s="71"/>
      <c r="E28" s="71"/>
      <c r="F28" s="72" t="s">
        <v>83</v>
      </c>
      <c r="G28" s="70" t="s">
        <v>84</v>
      </c>
      <c r="H28" s="71"/>
      <c r="I28" s="71"/>
      <c r="J28" s="71"/>
      <c r="K28" s="71"/>
      <c r="L28" s="71"/>
      <c r="M28" s="73"/>
      <c r="N28" s="73"/>
      <c r="O28" s="73"/>
      <c r="P28" s="73"/>
      <c r="Q28" s="73"/>
      <c r="R28" s="73"/>
      <c r="S28" s="73"/>
      <c r="T28" s="73"/>
      <c r="U28" s="56">
        <v>4.3</v>
      </c>
      <c r="V28" s="75">
        <v>4255.68</v>
      </c>
      <c r="Y28" s="78"/>
    </row>
    <row r="29" spans="1:21" ht="32.25" customHeight="1">
      <c r="A29" s="11"/>
      <c r="B29" s="11"/>
      <c r="C29" s="11"/>
      <c r="D29" s="11"/>
      <c r="E29" s="12"/>
      <c r="F29" s="25" t="s">
        <v>39</v>
      </c>
      <c r="G29" s="41" t="s">
        <v>36</v>
      </c>
      <c r="H29" s="13"/>
      <c r="I29" s="13"/>
      <c r="J29" s="13"/>
      <c r="K29" s="13"/>
      <c r="L29" s="13"/>
      <c r="M29" s="10"/>
      <c r="N29" s="10"/>
      <c r="O29" s="10"/>
      <c r="P29" s="10"/>
      <c r="Q29" s="10"/>
      <c r="R29" s="10"/>
      <c r="S29" s="10"/>
      <c r="T29" s="10"/>
      <c r="U29" s="42">
        <f>U30</f>
        <v>8449.900000000001</v>
      </c>
    </row>
    <row r="30" spans="1:21" ht="32.25" customHeight="1">
      <c r="A30" s="11"/>
      <c r="B30" s="11"/>
      <c r="C30" s="11"/>
      <c r="D30" s="11"/>
      <c r="E30" s="12"/>
      <c r="F30" s="25" t="s">
        <v>38</v>
      </c>
      <c r="G30" s="74" t="s">
        <v>37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56">
        <f>U31+U32+U33+U34</f>
        <v>8449.900000000001</v>
      </c>
    </row>
    <row r="31" spans="1:22" ht="21" customHeight="1">
      <c r="A31" s="99" t="s">
        <v>21</v>
      </c>
      <c r="B31" s="99"/>
      <c r="C31" s="99"/>
      <c r="D31" s="99"/>
      <c r="E31" s="96"/>
      <c r="F31" s="25" t="s">
        <v>41</v>
      </c>
      <c r="G31" s="24" t="s">
        <v>40</v>
      </c>
      <c r="H31" s="98"/>
      <c r="I31" s="98"/>
      <c r="J31" s="98"/>
      <c r="K31" s="98"/>
      <c r="L31" s="98"/>
      <c r="M31" s="93"/>
      <c r="N31" s="93"/>
      <c r="O31" s="93"/>
      <c r="P31" s="93"/>
      <c r="Q31" s="93"/>
      <c r="R31" s="93"/>
      <c r="S31" s="93"/>
      <c r="T31" s="93"/>
      <c r="U31" s="56">
        <v>5633.3</v>
      </c>
      <c r="V31" s="75">
        <v>5633268</v>
      </c>
    </row>
    <row r="32" spans="1:25" ht="24.75" customHeight="1">
      <c r="A32" s="26"/>
      <c r="B32" s="26"/>
      <c r="C32" s="26"/>
      <c r="D32" s="26"/>
      <c r="E32" s="27"/>
      <c r="F32" s="25" t="s">
        <v>42</v>
      </c>
      <c r="G32" s="24" t="s">
        <v>44</v>
      </c>
      <c r="H32" s="13"/>
      <c r="I32" s="13"/>
      <c r="J32" s="13"/>
      <c r="K32" s="13"/>
      <c r="L32" s="13"/>
      <c r="M32" s="10"/>
      <c r="N32" s="10"/>
      <c r="O32" s="10"/>
      <c r="P32" s="10"/>
      <c r="Q32" s="10"/>
      <c r="R32" s="10"/>
      <c r="S32" s="10"/>
      <c r="T32" s="10"/>
      <c r="U32" s="56">
        <v>1356.4</v>
      </c>
      <c r="V32" s="81">
        <v>1356448</v>
      </c>
      <c r="W32" s="3">
        <v>0</v>
      </c>
      <c r="X32" s="3">
        <v>0</v>
      </c>
      <c r="Y32" s="77"/>
    </row>
    <row r="33" spans="1:23" ht="14.25" customHeight="1" thickBot="1">
      <c r="A33" s="94" t="s">
        <v>22</v>
      </c>
      <c r="B33" s="94"/>
      <c r="C33" s="94"/>
      <c r="D33" s="94"/>
      <c r="E33" s="95"/>
      <c r="F33" s="25" t="s">
        <v>45</v>
      </c>
      <c r="G33" s="24" t="s">
        <v>43</v>
      </c>
      <c r="H33" s="98"/>
      <c r="I33" s="98"/>
      <c r="J33" s="98"/>
      <c r="K33" s="98"/>
      <c r="L33" s="98"/>
      <c r="M33" s="93"/>
      <c r="N33" s="93"/>
      <c r="O33" s="93"/>
      <c r="P33" s="93"/>
      <c r="Q33" s="93"/>
      <c r="R33" s="93"/>
      <c r="S33" s="93"/>
      <c r="T33" s="93"/>
      <c r="U33" s="56">
        <v>482.5</v>
      </c>
      <c r="V33" s="75">
        <v>480500</v>
      </c>
      <c r="W33" s="3">
        <v>2000</v>
      </c>
    </row>
    <row r="34" spans="1:25" ht="20.25" customHeight="1">
      <c r="A34" s="14"/>
      <c r="B34" s="14"/>
      <c r="C34" s="14"/>
      <c r="D34" s="14"/>
      <c r="E34" s="14"/>
      <c r="F34" s="43" t="s">
        <v>47</v>
      </c>
      <c r="G34" s="44" t="s">
        <v>46</v>
      </c>
      <c r="H34" s="45"/>
      <c r="I34" s="45"/>
      <c r="J34" s="46"/>
      <c r="K34" s="46"/>
      <c r="L34" s="46"/>
      <c r="M34" s="45"/>
      <c r="N34" s="45"/>
      <c r="O34" s="45"/>
      <c r="P34" s="45"/>
      <c r="Q34" s="45"/>
      <c r="R34" s="45"/>
      <c r="S34" s="45"/>
      <c r="T34" s="45"/>
      <c r="U34" s="58">
        <v>977.7</v>
      </c>
      <c r="V34" s="75">
        <v>671150</v>
      </c>
      <c r="W34" s="3">
        <v>250000</v>
      </c>
      <c r="X34" s="3">
        <v>56593</v>
      </c>
      <c r="Y34" s="78"/>
    </row>
    <row r="35" spans="1:22" ht="15.75" customHeight="1" thickBot="1">
      <c r="A35" s="9"/>
      <c r="B35" s="9"/>
      <c r="C35" s="9"/>
      <c r="D35" s="9"/>
      <c r="E35" s="9"/>
      <c r="F35" s="47"/>
      <c r="G35" s="48" t="s">
        <v>62</v>
      </c>
      <c r="H35" s="49"/>
      <c r="I35" s="49"/>
      <c r="J35" s="49">
        <v>0</v>
      </c>
      <c r="K35" s="49">
        <v>0</v>
      </c>
      <c r="L35" s="49">
        <v>0</v>
      </c>
      <c r="M35" s="50">
        <f aca="true" t="shared" si="0" ref="M35:T35">SUM(M23:M33)</f>
        <v>0</v>
      </c>
      <c r="N35" s="50">
        <f t="shared" si="0"/>
        <v>0</v>
      </c>
      <c r="O35" s="50">
        <f t="shared" si="0"/>
        <v>0</v>
      </c>
      <c r="P35" s="50">
        <f t="shared" si="0"/>
        <v>0</v>
      </c>
      <c r="Q35" s="50">
        <f t="shared" si="0"/>
        <v>0</v>
      </c>
      <c r="R35" s="50">
        <f t="shared" si="0"/>
        <v>0</v>
      </c>
      <c r="S35" s="50">
        <f t="shared" si="0"/>
        <v>0</v>
      </c>
      <c r="T35" s="50">
        <f t="shared" si="0"/>
        <v>0</v>
      </c>
      <c r="U35" s="51">
        <f>U29+U12</f>
        <v>22530</v>
      </c>
      <c r="V35" s="75">
        <f>SUM(V14:V34)+W32+X32+W33+W34+X34</f>
        <v>22530005.61</v>
      </c>
    </row>
    <row r="36" spans="1:21" ht="24.75" customHeight="1">
      <c r="A36" s="1"/>
      <c r="B36" s="1"/>
      <c r="C36" s="1"/>
      <c r="D36" s="1"/>
      <c r="E36" s="1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/>
  <mergeCells count="27">
    <mergeCell ref="A33:E33"/>
    <mergeCell ref="H33:L33"/>
    <mergeCell ref="M33:P33"/>
    <mergeCell ref="Q33:T33"/>
    <mergeCell ref="H27:L27"/>
    <mergeCell ref="M27:P27"/>
    <mergeCell ref="Q27:T27"/>
    <mergeCell ref="A31:E31"/>
    <mergeCell ref="H31:L31"/>
    <mergeCell ref="M31:P31"/>
    <mergeCell ref="Q31:T31"/>
    <mergeCell ref="A23:E23"/>
    <mergeCell ref="H23:L23"/>
    <mergeCell ref="M23:P23"/>
    <mergeCell ref="Q23:T23"/>
    <mergeCell ref="A25:E25"/>
    <mergeCell ref="H25:L25"/>
    <mergeCell ref="M25:P25"/>
    <mergeCell ref="Q25:T25"/>
    <mergeCell ref="G2:U2"/>
    <mergeCell ref="G4:U4"/>
    <mergeCell ref="G5:U5"/>
    <mergeCell ref="G6:U6"/>
    <mergeCell ref="F7:U7"/>
    <mergeCell ref="F10:F11"/>
    <mergeCell ref="G10:G11"/>
    <mergeCell ref="U10:U1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SheetLayoutView="100" zoomScalePageLayoutView="0" workbookViewId="0" topLeftCell="F26">
      <selection activeCell="V26" sqref="V1:Y16384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75" hidden="1" customWidth="1"/>
    <col min="23" max="23" width="11.875" style="75" hidden="1" customWidth="1"/>
    <col min="24" max="24" width="9.125" style="3" hidden="1" customWidth="1"/>
    <col min="25" max="25" width="15.25390625" style="3" hidden="1" customWidth="1"/>
    <col min="26" max="26" width="14.625" style="3" customWidth="1"/>
    <col min="27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89" t="s">
        <v>63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8" customHeight="1">
      <c r="A3" s="1"/>
      <c r="B3" s="1"/>
      <c r="C3" s="1"/>
      <c r="D3" s="1"/>
      <c r="E3" s="1"/>
      <c r="F3" s="1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90</v>
      </c>
    </row>
    <row r="4" spans="1:21" ht="12" customHeight="1">
      <c r="A4" s="1"/>
      <c r="B4" s="1"/>
      <c r="C4" s="1"/>
      <c r="D4" s="1"/>
      <c r="E4" s="1"/>
      <c r="F4" s="17"/>
      <c r="G4" s="89" t="s">
        <v>68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4.25" customHeight="1">
      <c r="A5" s="1"/>
      <c r="B5" s="1"/>
      <c r="C5" s="1"/>
      <c r="D5" s="1"/>
      <c r="E5" s="1"/>
      <c r="F5" s="17"/>
      <c r="G5" s="89" t="s">
        <v>91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6.5" customHeight="1">
      <c r="A6" s="1"/>
      <c r="B6" s="1"/>
      <c r="C6" s="1"/>
      <c r="D6" s="1"/>
      <c r="E6" s="1"/>
      <c r="F6" s="3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3" s="15" customFormat="1" ht="23.25" customHeight="1">
      <c r="A7" s="20"/>
      <c r="B7" s="20"/>
      <c r="C7" s="20"/>
      <c r="D7" s="20"/>
      <c r="E7" s="20"/>
      <c r="F7" s="100" t="s">
        <v>71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76"/>
      <c r="W7" s="76"/>
    </row>
    <row r="8" spans="1:23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76"/>
      <c r="W8" s="76"/>
    </row>
    <row r="9" spans="1:23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  <c r="V9" s="76"/>
      <c r="W9" s="76"/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92" t="s">
        <v>25</v>
      </c>
      <c r="G10" s="101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90" t="s">
        <v>72</v>
      </c>
    </row>
    <row r="11" spans="1:21" ht="24.75" customHeight="1">
      <c r="A11" s="7"/>
      <c r="B11" s="8"/>
      <c r="C11" s="8"/>
      <c r="D11" s="8"/>
      <c r="E11" s="35"/>
      <c r="F11" s="92"/>
      <c r="G11" s="101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90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2">
        <f>U13+U15+U17+U20+U25+U27</f>
        <v>14188.699999999999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2">
        <f>U14</f>
        <v>4605</v>
      </c>
    </row>
    <row r="14" spans="1:23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56">
        <v>4605</v>
      </c>
      <c r="V14" s="75">
        <v>4605000</v>
      </c>
      <c r="W14" s="77"/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2">
        <f>U16</f>
        <v>3128</v>
      </c>
    </row>
    <row r="16" spans="1:23" ht="30.75" customHeight="1">
      <c r="A16" s="19"/>
      <c r="B16" s="19"/>
      <c r="C16" s="19"/>
      <c r="D16" s="19"/>
      <c r="E16" s="19"/>
      <c r="F16" s="28" t="s">
        <v>48</v>
      </c>
      <c r="G16" s="55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56">
        <v>3128</v>
      </c>
      <c r="V16" s="75">
        <v>3128000</v>
      </c>
      <c r="W16" s="78"/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2">
        <f>U18+U19</f>
        <v>2744</v>
      </c>
    </row>
    <row r="18" spans="1:23" ht="16.5" customHeight="1">
      <c r="A18" s="19"/>
      <c r="B18" s="19"/>
      <c r="C18" s="19"/>
      <c r="D18" s="19"/>
      <c r="E18" s="19"/>
      <c r="F18" s="28" t="s">
        <v>51</v>
      </c>
      <c r="G18" s="55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56">
        <v>946</v>
      </c>
      <c r="V18" s="75">
        <v>946000</v>
      </c>
      <c r="W18" s="77"/>
    </row>
    <row r="19" spans="1:23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56">
        <v>1798</v>
      </c>
      <c r="V19" s="75">
        <v>1798000</v>
      </c>
      <c r="W19" s="77"/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2">
        <f>U21+U22+U23+U24</f>
        <v>3612.3</v>
      </c>
    </row>
    <row r="21" spans="1:23" ht="56.25" customHeight="1">
      <c r="A21" s="19"/>
      <c r="B21" s="19"/>
      <c r="C21" s="19"/>
      <c r="D21" s="19"/>
      <c r="E21" s="19"/>
      <c r="F21" s="32" t="s">
        <v>65</v>
      </c>
      <c r="G21" s="55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61">
        <v>850.6</v>
      </c>
      <c r="V21" s="84">
        <v>850605</v>
      </c>
      <c r="W21" s="83">
        <v>83472.24</v>
      </c>
    </row>
    <row r="22" spans="1:23" ht="56.25" customHeight="1">
      <c r="A22" s="19"/>
      <c r="B22" s="19"/>
      <c r="C22" s="19"/>
      <c r="D22" s="19"/>
      <c r="E22" s="19"/>
      <c r="F22" s="54" t="s">
        <v>69</v>
      </c>
      <c r="G22" s="55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6">
        <v>5.2</v>
      </c>
      <c r="V22" s="75">
        <v>5182.17</v>
      </c>
      <c r="W22" s="78"/>
    </row>
    <row r="23" spans="1:22" ht="59.25" customHeight="1">
      <c r="A23" s="96" t="s">
        <v>19</v>
      </c>
      <c r="B23" s="97"/>
      <c r="C23" s="97"/>
      <c r="D23" s="97"/>
      <c r="E23" s="97"/>
      <c r="F23" s="32" t="s">
        <v>67</v>
      </c>
      <c r="G23" s="24" t="s">
        <v>66</v>
      </c>
      <c r="H23" s="98"/>
      <c r="I23" s="98"/>
      <c r="J23" s="98"/>
      <c r="K23" s="98"/>
      <c r="L23" s="98"/>
      <c r="M23" s="93"/>
      <c r="N23" s="93"/>
      <c r="O23" s="93"/>
      <c r="P23" s="93"/>
      <c r="Q23" s="93"/>
      <c r="R23" s="93"/>
      <c r="S23" s="93"/>
      <c r="T23" s="93"/>
      <c r="U23" s="56">
        <v>1178.5</v>
      </c>
      <c r="V23" s="75">
        <v>1178476</v>
      </c>
    </row>
    <row r="24" spans="1:23" ht="60" customHeight="1">
      <c r="A24" s="11"/>
      <c r="B24" s="11"/>
      <c r="C24" s="11"/>
      <c r="D24" s="11"/>
      <c r="E24" s="12"/>
      <c r="F24" s="25" t="s">
        <v>56</v>
      </c>
      <c r="G24" s="55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56">
        <v>1578</v>
      </c>
      <c r="V24" s="75">
        <v>1578000</v>
      </c>
      <c r="W24" s="78"/>
    </row>
    <row r="25" spans="1:21" ht="26.25" customHeight="1">
      <c r="A25" s="99" t="s">
        <v>20</v>
      </c>
      <c r="B25" s="99"/>
      <c r="C25" s="99"/>
      <c r="D25" s="99"/>
      <c r="E25" s="96"/>
      <c r="F25" s="25" t="s">
        <v>59</v>
      </c>
      <c r="G25" s="29" t="s">
        <v>58</v>
      </c>
      <c r="H25" s="98"/>
      <c r="I25" s="98"/>
      <c r="J25" s="98"/>
      <c r="K25" s="98"/>
      <c r="L25" s="98"/>
      <c r="M25" s="93"/>
      <c r="N25" s="93"/>
      <c r="O25" s="93"/>
      <c r="P25" s="93"/>
      <c r="Q25" s="93"/>
      <c r="R25" s="93"/>
      <c r="S25" s="93"/>
      <c r="T25" s="93"/>
      <c r="U25" s="40">
        <v>70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39">
        <v>70</v>
      </c>
      <c r="V26" s="75">
        <v>70000</v>
      </c>
    </row>
    <row r="27" spans="1:22" ht="30.75" customHeight="1">
      <c r="A27" s="62"/>
      <c r="B27" s="63" t="s">
        <v>81</v>
      </c>
      <c r="C27" s="64" t="s">
        <v>82</v>
      </c>
      <c r="D27" s="65"/>
      <c r="E27" s="66"/>
      <c r="F27" s="67" t="s">
        <v>81</v>
      </c>
      <c r="G27" s="64" t="s">
        <v>82</v>
      </c>
      <c r="H27" s="98"/>
      <c r="I27" s="98"/>
      <c r="J27" s="98"/>
      <c r="K27" s="98"/>
      <c r="L27" s="98"/>
      <c r="M27" s="93"/>
      <c r="N27" s="93"/>
      <c r="O27" s="93"/>
      <c r="P27" s="93"/>
      <c r="Q27" s="93"/>
      <c r="R27" s="93"/>
      <c r="S27" s="93"/>
      <c r="T27" s="93"/>
      <c r="U27" s="42">
        <f>U28</f>
        <v>29.4</v>
      </c>
      <c r="V27" s="80"/>
    </row>
    <row r="28" spans="1:23" ht="39" customHeight="1">
      <c r="A28" s="62"/>
      <c r="B28" s="69" t="s">
        <v>83</v>
      </c>
      <c r="C28" s="70" t="s">
        <v>84</v>
      </c>
      <c r="D28" s="71"/>
      <c r="E28" s="71"/>
      <c r="F28" s="72" t="s">
        <v>83</v>
      </c>
      <c r="G28" s="70" t="s">
        <v>84</v>
      </c>
      <c r="H28" s="71"/>
      <c r="I28" s="71"/>
      <c r="J28" s="71"/>
      <c r="K28" s="71"/>
      <c r="L28" s="71"/>
      <c r="M28" s="73"/>
      <c r="N28" s="73"/>
      <c r="O28" s="73"/>
      <c r="P28" s="73"/>
      <c r="Q28" s="73"/>
      <c r="R28" s="73"/>
      <c r="S28" s="73"/>
      <c r="T28" s="73"/>
      <c r="U28" s="61">
        <v>29.4</v>
      </c>
      <c r="V28" s="86">
        <v>29427.51</v>
      </c>
      <c r="W28" s="82">
        <v>25171.83</v>
      </c>
    </row>
    <row r="29" spans="1:21" ht="32.25" customHeight="1">
      <c r="A29" s="11"/>
      <c r="B29" s="11"/>
      <c r="C29" s="11"/>
      <c r="D29" s="11"/>
      <c r="E29" s="12"/>
      <c r="F29" s="25" t="s">
        <v>39</v>
      </c>
      <c r="G29" s="41" t="s">
        <v>36</v>
      </c>
      <c r="H29" s="13"/>
      <c r="I29" s="13"/>
      <c r="J29" s="13"/>
      <c r="K29" s="13"/>
      <c r="L29" s="13"/>
      <c r="M29" s="10"/>
      <c r="N29" s="10"/>
      <c r="O29" s="10"/>
      <c r="P29" s="10"/>
      <c r="Q29" s="10"/>
      <c r="R29" s="10"/>
      <c r="S29" s="10"/>
      <c r="T29" s="10"/>
      <c r="U29" s="42">
        <f>U30</f>
        <v>8668.7</v>
      </c>
    </row>
    <row r="30" spans="1:21" ht="32.25" customHeight="1">
      <c r="A30" s="11"/>
      <c r="B30" s="11"/>
      <c r="C30" s="11"/>
      <c r="D30" s="11"/>
      <c r="E30" s="12"/>
      <c r="F30" s="25" t="s">
        <v>38</v>
      </c>
      <c r="G30" s="74" t="s">
        <v>37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56">
        <f>U31+U32+U33+U34</f>
        <v>8668.7</v>
      </c>
    </row>
    <row r="31" spans="1:22" ht="21" customHeight="1">
      <c r="A31" s="99" t="s">
        <v>21</v>
      </c>
      <c r="B31" s="99"/>
      <c r="C31" s="99"/>
      <c r="D31" s="99"/>
      <c r="E31" s="96"/>
      <c r="F31" s="25" t="s">
        <v>41</v>
      </c>
      <c r="G31" s="24" t="s">
        <v>40</v>
      </c>
      <c r="H31" s="98"/>
      <c r="I31" s="98"/>
      <c r="J31" s="98"/>
      <c r="K31" s="98"/>
      <c r="L31" s="98"/>
      <c r="M31" s="93"/>
      <c r="N31" s="93"/>
      <c r="O31" s="93"/>
      <c r="P31" s="93"/>
      <c r="Q31" s="93"/>
      <c r="R31" s="93"/>
      <c r="S31" s="93"/>
      <c r="T31" s="93"/>
      <c r="U31" s="56">
        <v>5633.3</v>
      </c>
      <c r="V31" s="75">
        <v>5633268</v>
      </c>
    </row>
    <row r="32" spans="1:23" ht="24.75" customHeight="1">
      <c r="A32" s="26"/>
      <c r="B32" s="26"/>
      <c r="C32" s="26"/>
      <c r="D32" s="26"/>
      <c r="E32" s="27"/>
      <c r="F32" s="25" t="s">
        <v>42</v>
      </c>
      <c r="G32" s="24" t="s">
        <v>44</v>
      </c>
      <c r="H32" s="13"/>
      <c r="I32" s="13"/>
      <c r="J32" s="13"/>
      <c r="K32" s="13"/>
      <c r="L32" s="13"/>
      <c r="M32" s="10"/>
      <c r="N32" s="10"/>
      <c r="O32" s="10"/>
      <c r="P32" s="10"/>
      <c r="Q32" s="10"/>
      <c r="R32" s="10"/>
      <c r="S32" s="10"/>
      <c r="T32" s="10"/>
      <c r="U32" s="56">
        <v>1356.4</v>
      </c>
      <c r="V32" s="81">
        <v>1356448</v>
      </c>
      <c r="W32" s="77"/>
    </row>
    <row r="33" spans="1:24" ht="14.25" customHeight="1" thickBot="1">
      <c r="A33" s="94" t="s">
        <v>22</v>
      </c>
      <c r="B33" s="94"/>
      <c r="C33" s="94"/>
      <c r="D33" s="94"/>
      <c r="E33" s="95"/>
      <c r="F33" s="25" t="s">
        <v>45</v>
      </c>
      <c r="G33" s="24" t="s">
        <v>43</v>
      </c>
      <c r="H33" s="98"/>
      <c r="I33" s="98"/>
      <c r="J33" s="98"/>
      <c r="K33" s="98"/>
      <c r="L33" s="98"/>
      <c r="M33" s="93"/>
      <c r="N33" s="93"/>
      <c r="O33" s="93"/>
      <c r="P33" s="93"/>
      <c r="Q33" s="93"/>
      <c r="R33" s="93"/>
      <c r="S33" s="93"/>
      <c r="T33" s="93"/>
      <c r="U33" s="61">
        <v>490</v>
      </c>
      <c r="V33" s="86">
        <v>488000</v>
      </c>
      <c r="W33" s="78">
        <v>2000</v>
      </c>
      <c r="X33" s="87">
        <v>7500</v>
      </c>
    </row>
    <row r="34" spans="1:23" ht="20.25" customHeight="1">
      <c r="A34" s="14"/>
      <c r="B34" s="14"/>
      <c r="C34" s="14"/>
      <c r="D34" s="14"/>
      <c r="E34" s="14"/>
      <c r="F34" s="43" t="s">
        <v>47</v>
      </c>
      <c r="G34" s="44" t="s">
        <v>46</v>
      </c>
      <c r="H34" s="45"/>
      <c r="I34" s="45"/>
      <c r="J34" s="46"/>
      <c r="K34" s="46"/>
      <c r="L34" s="46"/>
      <c r="M34" s="45"/>
      <c r="N34" s="45"/>
      <c r="O34" s="45"/>
      <c r="P34" s="45"/>
      <c r="Q34" s="45"/>
      <c r="R34" s="45"/>
      <c r="S34" s="45"/>
      <c r="T34" s="45"/>
      <c r="U34" s="85">
        <v>1189</v>
      </c>
      <c r="V34" s="86">
        <v>1189023</v>
      </c>
      <c r="W34" s="82">
        <v>211280</v>
      </c>
    </row>
    <row r="35" spans="1:22" ht="15.75" customHeight="1" thickBot="1">
      <c r="A35" s="9"/>
      <c r="B35" s="9"/>
      <c r="C35" s="9"/>
      <c r="D35" s="9"/>
      <c r="E35" s="9"/>
      <c r="F35" s="47"/>
      <c r="G35" s="48" t="s">
        <v>62</v>
      </c>
      <c r="H35" s="49"/>
      <c r="I35" s="49"/>
      <c r="J35" s="49">
        <v>0</v>
      </c>
      <c r="K35" s="49">
        <v>0</v>
      </c>
      <c r="L35" s="49">
        <v>0</v>
      </c>
      <c r="M35" s="50">
        <f aca="true" t="shared" si="0" ref="M35:T35">SUM(M23:M33)</f>
        <v>0</v>
      </c>
      <c r="N35" s="50">
        <f t="shared" si="0"/>
        <v>0</v>
      </c>
      <c r="O35" s="50">
        <f t="shared" si="0"/>
        <v>0</v>
      </c>
      <c r="P35" s="50">
        <f t="shared" si="0"/>
        <v>0</v>
      </c>
      <c r="Q35" s="50">
        <f t="shared" si="0"/>
        <v>0</v>
      </c>
      <c r="R35" s="50">
        <f t="shared" si="0"/>
        <v>0</v>
      </c>
      <c r="S35" s="50">
        <f t="shared" si="0"/>
        <v>0</v>
      </c>
      <c r="T35" s="50">
        <f t="shared" si="0"/>
        <v>0</v>
      </c>
      <c r="U35" s="88">
        <f>U29+U12</f>
        <v>22857.4</v>
      </c>
      <c r="V35" s="60">
        <f>SUM(V14:V34)+W33</f>
        <v>22857429.68</v>
      </c>
    </row>
    <row r="36" spans="1:21" ht="24.75" customHeight="1">
      <c r="A36" s="1"/>
      <c r="B36" s="1"/>
      <c r="C36" s="1"/>
      <c r="D36" s="1"/>
      <c r="E36" s="1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/>
  <mergeCells count="27">
    <mergeCell ref="G2:U2"/>
    <mergeCell ref="G4:U4"/>
    <mergeCell ref="G5:U5"/>
    <mergeCell ref="G6:U6"/>
    <mergeCell ref="F7:U7"/>
    <mergeCell ref="F10:F11"/>
    <mergeCell ref="G10:G11"/>
    <mergeCell ref="U10:U11"/>
    <mergeCell ref="Q31:T31"/>
    <mergeCell ref="A23:E23"/>
    <mergeCell ref="H23:L23"/>
    <mergeCell ref="M23:P23"/>
    <mergeCell ref="Q23:T23"/>
    <mergeCell ref="A25:E25"/>
    <mergeCell ref="H25:L25"/>
    <mergeCell ref="M25:P25"/>
    <mergeCell ref="Q25:T25"/>
    <mergeCell ref="A33:E33"/>
    <mergeCell ref="H33:L33"/>
    <mergeCell ref="M33:P33"/>
    <mergeCell ref="Q33:T33"/>
    <mergeCell ref="H27:L27"/>
    <mergeCell ref="M27:P27"/>
    <mergeCell ref="Q27:T27"/>
    <mergeCell ref="A31:E31"/>
    <mergeCell ref="H31:L31"/>
    <mergeCell ref="M31:P3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2020-11-05T05:20:19Z</cp:lastPrinted>
  <dcterms:created xsi:type="dcterms:W3CDTF">2010-12-31T10:37:18Z</dcterms:created>
  <dcterms:modified xsi:type="dcterms:W3CDTF">2023-12-15T12:45:14Z</dcterms:modified>
  <cp:category/>
  <cp:version/>
  <cp:contentType/>
  <cp:contentStatus/>
</cp:coreProperties>
</file>